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15" windowHeight="6570" activeTab="0"/>
  </bookViews>
  <sheets>
    <sheet name="TRE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<sst xmlns="http://schemas.openxmlformats.org/spreadsheetml/2006/main" count="154" uniqueCount="92">
  <si>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TABLEAU DES RESSOURCES ET DES EMPLOIS (TRE)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</si>
  <si>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</si>
  <si>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</si>
  <si>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</si>
  <si>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</si>
  <si>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</si>
  <si>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</si>
  <si>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</si>
  <si>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</si>
  <si>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</si>
  <si>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</si>
  <si>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</si>
  <si>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</si>
  <si>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Total des branches</t>
  </si>
  <si>
    <t>Ajustement CAF /FAB</t>
  </si>
  <si>
    <t>Impor-tations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</si>
  <si>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</si>
  <si>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</si>
  <si>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</si>
  <si>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</si>
  <si>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</si>
  <si>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</si>
  <si>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</si>
  <si>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</si>
  <si>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</si>
  <si>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</si>
  <si>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</si>
  <si>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</si>
  <si>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</si>
  <si>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</si>
  <si>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</si>
  <si>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</si>
  <si>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</si>
  <si>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</si>
  <si>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</si>
  <si>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</si>
  <si>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</si>
  <si>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</si>
  <si>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</si>
  <si>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</si>
  <si>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</si>
  <si>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</si>
  <si>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</si>
  <si>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</si>
  <si>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</si>
  <si>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 xml:space="preserve">EXPORTATIONS </t>
  </si>
  <si>
    <t>Subventions sur la production</t>
  </si>
  <si>
    <t>SUBVENTIONS SUR LES PRODUITS</t>
  </si>
  <si>
    <t>IMPORTATIONS</t>
  </si>
  <si>
    <t>Excédent brut d'exploitation / revenu mixte</t>
  </si>
  <si>
    <t>Effectifs employés par branche</t>
  </si>
  <si>
    <t>PIB</t>
  </si>
  <si>
    <t>Rémunération des salariés</t>
  </si>
  <si>
    <t>Salaires bruts</t>
  </si>
  <si>
    <t>PRODUITS DE L'AGRICULTURE VIVRIERE</t>
  </si>
  <si>
    <t>PRODUITS AGRICOLES DESTINES A L'EXPORTATION</t>
  </si>
  <si>
    <t>PROD.  SYLVICULTURE EXPLOITATION FORET, SERV.</t>
  </si>
  <si>
    <t>PRODUITS DE L'ELEVAGE ET DE LA CHASSE</t>
  </si>
  <si>
    <t>PRODUITS DE LA PECHE</t>
  </si>
  <si>
    <t>PRODUITS D'EXTRACTION</t>
  </si>
  <si>
    <t>INDUSTRIES AGROALIMENTAIRES</t>
  </si>
  <si>
    <t>AUTRES INDUSTRIES MANUFACTURIERES</t>
  </si>
  <si>
    <t>PRODUCTION D'ELECTRICITE,GAZ ET EAU</t>
  </si>
  <si>
    <t>TRAVAUX DE CONSTRUCTION</t>
  </si>
  <si>
    <t>COMMERCE, SERVICES DE REPARATION</t>
  </si>
  <si>
    <t>TRANSPORTS  ET ACTIVITES DES AUXILIAIRES DE T</t>
  </si>
  <si>
    <t>SERVICES D'INTERMEDIATION FINANCIERES</t>
  </si>
  <si>
    <t>AUTRES SERVICES MARCHANDS</t>
  </si>
  <si>
    <t>SERVICES D'ADMINISTRATION PUBLIQUE</t>
  </si>
  <si>
    <t>EDUCATION</t>
  </si>
  <si>
    <t>SANTE ET ACTION SOCIALE</t>
  </si>
  <si>
    <t>ACTIVITES A CARACTERE COLLECTIF OU PERSONNEL</t>
  </si>
  <si>
    <t>ACTIVITES DES MENAGES EN TANT QU'EMPLOYEURS D</t>
  </si>
  <si>
    <t>SIFIM</t>
  </si>
  <si>
    <t>CORRECTION TERRITORIALE</t>
  </si>
  <si>
    <t>PRODUITS EN ATTENTES</t>
  </si>
  <si>
    <t>AGRICULTURE VIVRIERE</t>
  </si>
  <si>
    <t>AGRICULTURE D'EXPORTATION</t>
  </si>
  <si>
    <t>SYLVICULTURE, EXPL. FORESTIERE, SERVICES ANNE</t>
  </si>
  <si>
    <t>ELEVAGE ET CHASSE</t>
  </si>
  <si>
    <t>PECHE, PISCICULTURE, AQUACULTURE</t>
  </si>
  <si>
    <t>ACTIVITES EXTRACTIVES</t>
  </si>
  <si>
    <t xml:space="preserve">PRODUCTION ET DISTRIBUTION D'ELECTRICITE, DE </t>
  </si>
  <si>
    <t>CONSTRUCTION</t>
  </si>
  <si>
    <t>COMMERCE, REPARATION DES VEHICULES</t>
  </si>
  <si>
    <t>TRANSPORTS, ACTIVITES DES AUXILIAIRES DE TRAN</t>
  </si>
  <si>
    <t>ACTIVITES FINANCIERES</t>
  </si>
  <si>
    <t>ACTIVITES D'ADMINISTRATION PUBLIQUE</t>
  </si>
  <si>
    <t>Service d'Intermédiation financière indirecte</t>
  </si>
  <si>
    <t>BRANCHES EN ATTENTE</t>
  </si>
  <si>
    <t>ANNEE 2014 A PRIX CONSTANT</t>
  </si>
  <si>
    <t>Origine nationale &amp; importée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</si>
</sst>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B&quot;;\-#,##0\ &quot;FB&quot;"/>
    <numFmt numFmtId="167" formatCode="#,##0\ &quot;FB&quot;;[Red]\-#,##0\ &quot;FB&quot;"/>
    <numFmt numFmtId="168" formatCode="#,##0.00\ &quot;FB&quot;;\-#,##0.00\ &quot;FB&quot;"/>
    <numFmt numFmtId="169" formatCode="#,##0.00\ &quot;FB&quot;;[Red]\-#,##0.00\ &quot;FB&quot;"/>
    <numFmt numFmtId="170" formatCode="_-* #,##0\ &quot;FB&quot;_-;\-* #,##0\ &quot;FB&quot;_-;_-* &quot;-&quot;\ &quot;FB&quot;_-;_-@_-"/>
    <numFmt numFmtId="171" formatCode="_-* #,##0\ _F_B_-;\-* #,##0\ _F_B_-;_-* &quot;-&quot;\ _F_B_-;_-@_-"/>
    <numFmt numFmtId="172" formatCode="_-* #,##0.00\ &quot;FB&quot;_-;\-* #,##0.00\ &quot;FB&quot;_-;_-* &quot;-&quot;??\ &quot;FB&quot;_-;_-@_-"/>
    <numFmt numFmtId="173" formatCode="_-* #,##0.00\ _F_B_-;\-* #,##0.00\ _F_B_-;_-* &quot;-&quot;??\ _F_B_-;_-@_-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#"/>
    <numFmt numFmtId="183" formatCode="#,###"/>
    <numFmt numFmtId="184" formatCode="####"/>
    <numFmt numFmtId="185" formatCode="###"/>
    <numFmt numFmtId="186" formatCode="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top" wrapText="1"/>
    </xf>
    <xf numFmtId="183" fontId="0" fillId="0" borderId="21" xfId="0" applyNumberFormat="1" applyBorder="1" applyAlignment="1">
      <alignment/>
    </xf>
    <xf numFmtId="183" fontId="0" fillId="0" borderId="22" xfId="0" applyNumberFormat="1" applyBorder="1" applyAlignment="1">
      <alignment/>
    </xf>
    <xf numFmtId="183" fontId="0" fillId="0" borderId="27" xfId="0" applyNumberFormat="1" applyBorder="1" applyAlignment="1">
      <alignment/>
    </xf>
    <xf numFmtId="183" fontId="0" fillId="0" borderId="28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3" fontId="0" fillId="0" borderId="0" xfId="0" applyNumberFormat="1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183" fontId="0" fillId="0" borderId="31" xfId="0" applyNumberFormat="1" applyBorder="1" applyAlignment="1">
      <alignment/>
    </xf>
    <xf numFmtId="183" fontId="0" fillId="0" borderId="33" xfId="0" applyNumberForma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183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 vertical="top" wrapText="1"/>
    </xf>
    <xf numFmtId="186" fontId="0" fillId="0" borderId="37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3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6" xfId="0" applyBorder="1" applyAlignment="1">
      <alignment horizontal="centerContinuous" vertical="center"/>
    </xf>
    <xf numFmtId="0" fontId="0" fillId="0" borderId="46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Continuous" vertical="center"/>
    </xf>
    <xf numFmtId="0" fontId="0" fillId="0" borderId="35" xfId="0" applyNumberFormat="1" applyBorder="1" applyAlignment="1">
      <alignment/>
    </xf>
    <xf numFmtId="0" fontId="0" fillId="0" borderId="25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15" xfId="0" applyNumberFormat="1" applyBorder="1" applyAlignment="1">
      <alignment vertical="center"/>
    </xf>
    <xf numFmtId="183" fontId="0" fillId="0" borderId="29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49" xfId="0" applyNumberFormat="1" applyBorder="1" applyAlignment="1">
      <alignment vertical="center"/>
    </xf>
    <xf numFmtId="183" fontId="0" fillId="0" borderId="50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183" fontId="0" fillId="0" borderId="31" xfId="0" applyNumberFormat="1" applyBorder="1" applyAlignment="1">
      <alignment vertical="top" wrapText="1"/>
    </xf>
    <xf numFmtId="183" fontId="0" fillId="0" borderId="14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30" xfId="0" applyNumberFormat="1" applyBorder="1" applyAlignment="1">
      <alignment/>
    </xf>
    <xf numFmtId="183" fontId="0" fillId="0" borderId="34" xfId="0" applyNumberFormat="1" applyBorder="1" applyAlignment="1">
      <alignment/>
    </xf>
    <xf numFmtId="183" fontId="0" fillId="0" borderId="21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3" fontId="0" fillId="0" borderId="31" xfId="0" applyNumberFormat="1" applyBorder="1" applyAlignment="1">
      <alignment vertical="center"/>
    </xf>
    <xf numFmtId="183" fontId="0" fillId="0" borderId="12" xfId="0" applyNumberForma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32" xfId="0" applyNumberFormat="1" applyBorder="1" applyAlignment="1">
      <alignment/>
    </xf>
    <xf numFmtId="183" fontId="0" fillId="0" borderId="37" xfId="0" applyNumberFormat="1" applyBorder="1" applyAlignment="1">
      <alignment/>
    </xf>
    <xf numFmtId="183" fontId="0" fillId="0" borderId="28" xfId="0" applyNumberFormat="1" applyBorder="1" applyAlignment="1">
      <alignment/>
    </xf>
    <xf numFmtId="183" fontId="0" fillId="0" borderId="51" xfId="0" applyNumberForma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9" xfId="0" applyNumberFormat="1" applyBorder="1" applyAlignment="1">
      <alignment/>
    </xf>
    <xf numFmtId="183" fontId="0" fillId="0" borderId="18" xfId="0" applyNumberFormat="1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AL1">
      <selection activeCell="AR1" sqref="AR1:AR58"/>
    </sheetView>
  </sheetViews>
  <sheetFormatPr defaultColWidth="11.421875" defaultRowHeight="12.75"/>
  <cols>
    <col min="1" max="1" width="9.140625" style="0" customWidth="1"/>
    <col min="2" max="2" width="37.7109375" style="0" customWidth="1"/>
    <col min="3" max="3" width="10.8515625" style="0" customWidth="1"/>
    <col min="4" max="10" width="9.7109375" style="0" customWidth="1"/>
    <col min="11" max="11" width="13.7109375" style="0" customWidth="1"/>
    <col min="12" max="33" width="12.7109375" style="0" customWidth="1"/>
    <col min="34" max="35" width="12.7109375" style="1" customWidth="1"/>
    <col min="36" max="44" width="9.7109375" style="0" customWidth="1"/>
    <col min="45" max="45" width="14.7109375" style="0" customWidth="1"/>
    <col min="46" max="46" width="9.7109375" style="25" customWidth="1"/>
  </cols>
  <sheetData>
    <row r="1" spans="7:35" ht="15.75">
      <c r="G1" s="4" t="s">
        <v>0</v>
      </c>
      <c r="H1" s="4"/>
      <c r="N1" t="s">
        <v>90</v>
      </c>
      <c r="AH1"/>
      <c r="AI1"/>
    </row>
    <row r="2" ht="12.75">
      <c r="N2" t="s">
        <v>91</v>
      </c>
    </row>
    <row r="3" spans="3:41" ht="13.5" thickBot="1">
      <c r="C3" s="2" t="s">
        <v>1</v>
      </c>
      <c r="AI3" s="3"/>
      <c r="AO3" s="2"/>
    </row>
    <row r="4" spans="12:46" ht="14.25" thickBot="1" thickTop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42"/>
      <c r="AI4"/>
      <c r="AS4" s="25"/>
      <c r="AT4"/>
    </row>
    <row r="5" spans="1:46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76</v>
      </c>
      <c r="M5" s="34" t="s">
        <v>77</v>
      </c>
      <c r="N5" s="34" t="s">
        <v>78</v>
      </c>
      <c r="O5" s="34" t="s">
        <v>79</v>
      </c>
      <c r="P5" s="34" t="s">
        <v>80</v>
      </c>
      <c r="Q5" s="34" t="s">
        <v>81</v>
      </c>
      <c r="R5" s="34" t="s">
        <v>60</v>
      </c>
      <c r="S5" s="34" t="s">
        <v>61</v>
      </c>
      <c r="T5" s="34" t="s">
        <v>82</v>
      </c>
      <c r="U5" s="34" t="s">
        <v>83</v>
      </c>
      <c r="V5" s="34" t="s">
        <v>84</v>
      </c>
      <c r="W5" s="34" t="s">
        <v>85</v>
      </c>
      <c r="X5" s="34" t="s">
        <v>86</v>
      </c>
      <c r="Y5" s="34" t="s">
        <v>67</v>
      </c>
      <c r="Z5" s="34" t="s">
        <v>87</v>
      </c>
      <c r="AA5" s="34" t="s">
        <v>69</v>
      </c>
      <c r="AB5" s="34" t="s">
        <v>70</v>
      </c>
      <c r="AC5" s="34" t="s">
        <v>71</v>
      </c>
      <c r="AD5" s="34" t="s">
        <v>72</v>
      </c>
      <c r="AE5" s="34" t="s">
        <v>88</v>
      </c>
      <c r="AF5" s="34" t="s">
        <v>74</v>
      </c>
      <c r="AG5" s="6" t="s">
        <v>89</v>
      </c>
      <c r="AH5" s="40" t="s">
        <v>13</v>
      </c>
      <c r="AI5" s="52" t="s">
        <v>14</v>
      </c>
      <c r="AJ5" s="54" t="s">
        <v>15</v>
      </c>
      <c r="AT5"/>
    </row>
    <row r="6" spans="1:46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50"/>
      <c r="AI6" s="53"/>
      <c r="AJ6" s="55"/>
      <c r="AT6"/>
    </row>
    <row r="7" spans="1:46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</v>
      </c>
      <c r="M7" s="36">
        <v>2</v>
      </c>
      <c r="N7" s="36">
        <v>3</v>
      </c>
      <c r="O7" s="36">
        <v>4</v>
      </c>
      <c r="P7" s="36">
        <v>5</v>
      </c>
      <c r="Q7" s="36">
        <v>6</v>
      </c>
      <c r="R7" s="36">
        <v>7</v>
      </c>
      <c r="S7" s="36">
        <v>8</v>
      </c>
      <c r="T7" s="36">
        <v>9</v>
      </c>
      <c r="U7" s="36">
        <v>10</v>
      </c>
      <c r="V7" s="36">
        <v>11</v>
      </c>
      <c r="W7" s="36">
        <v>12</v>
      </c>
      <c r="X7" s="36">
        <v>13</v>
      </c>
      <c r="Y7" s="36">
        <v>14</v>
      </c>
      <c r="Z7" s="36">
        <v>15</v>
      </c>
      <c r="AA7" s="36">
        <v>16</v>
      </c>
      <c r="AB7" s="36">
        <v>17</v>
      </c>
      <c r="AC7" s="36">
        <v>18</v>
      </c>
      <c r="AD7" s="36">
        <v>19</v>
      </c>
      <c r="AE7" s="36">
        <v>20</v>
      </c>
      <c r="AF7" s="36">
        <v>21</v>
      </c>
      <c r="AG7" s="36">
        <v>999</v>
      </c>
      <c r="AH7" s="51"/>
      <c r="AI7" s="53"/>
      <c r="AJ7" s="55"/>
      <c r="AT7"/>
    </row>
    <row r="8" spans="1:46" ht="13.5" thickTop="1">
      <c r="A8" s="72">
        <v>1</v>
      </c>
      <c r="B8" s="29" t="s">
        <v>54</v>
      </c>
      <c r="C8" s="37">
        <f>D8+E8+F8+G8+H8+I8+J8+K8</f>
        <v>2385406</v>
      </c>
      <c r="D8" s="29">
        <v>76592</v>
      </c>
      <c r="E8" s="29">
        <v>0</v>
      </c>
      <c r="F8" s="29">
        <v>6176</v>
      </c>
      <c r="G8" s="29">
        <v>0</v>
      </c>
      <c r="H8" s="29">
        <v>0</v>
      </c>
      <c r="I8" s="29">
        <v>0</v>
      </c>
      <c r="J8" s="29">
        <v>687</v>
      </c>
      <c r="K8" s="29">
        <f>AH8+AI8+AJ8</f>
        <v>2301951</v>
      </c>
      <c r="L8" s="28">
        <v>2168988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0">
        <f>SUM(L8:AG8)</f>
        <v>2168988</v>
      </c>
      <c r="AI8" s="45"/>
      <c r="AJ8" s="46">
        <v>132963</v>
      </c>
      <c r="AT8"/>
    </row>
    <row r="9" spans="1:46" ht="12.75">
      <c r="A9" s="72">
        <v>2</v>
      </c>
      <c r="B9" s="29" t="s">
        <v>55</v>
      </c>
      <c r="C9" s="37">
        <f aca="true" t="shared" si="0" ref="C9:C29">D9+E9+F9+G9+H9+I9+J9+K9</f>
        <v>206931</v>
      </c>
      <c r="D9" s="29">
        <v>10865</v>
      </c>
      <c r="E9" s="29">
        <v>0</v>
      </c>
      <c r="F9" s="29">
        <v>268</v>
      </c>
      <c r="G9" s="29">
        <v>0</v>
      </c>
      <c r="H9" s="29">
        <v>0</v>
      </c>
      <c r="I9" s="29">
        <v>0</v>
      </c>
      <c r="J9" s="29">
        <v>79</v>
      </c>
      <c r="K9" s="29">
        <f aca="true" t="shared" si="1" ref="K9:K29">AH9+AI9+AJ9</f>
        <v>195719</v>
      </c>
      <c r="L9" s="28">
        <v>0</v>
      </c>
      <c r="M9" s="37">
        <v>193650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0">
        <f aca="true" t="shared" si="2" ref="AH9:AH29">SUM(L9:AG9)</f>
        <v>193650</v>
      </c>
      <c r="AI9" s="106"/>
      <c r="AJ9" s="48">
        <v>2069</v>
      </c>
      <c r="AT9"/>
    </row>
    <row r="10" spans="1:46" ht="12.75">
      <c r="A10" s="72">
        <v>3</v>
      </c>
      <c r="B10" s="29" t="s">
        <v>56</v>
      </c>
      <c r="C10" s="37">
        <f t="shared" si="0"/>
        <v>64936</v>
      </c>
      <c r="D10" s="29">
        <v>3716</v>
      </c>
      <c r="E10" s="29">
        <v>0</v>
      </c>
      <c r="F10" s="29">
        <v>514</v>
      </c>
      <c r="G10" s="29">
        <v>0</v>
      </c>
      <c r="H10" s="29">
        <v>0</v>
      </c>
      <c r="I10" s="29">
        <v>0</v>
      </c>
      <c r="J10" s="29">
        <v>128</v>
      </c>
      <c r="K10" s="29">
        <f t="shared" si="1"/>
        <v>60578</v>
      </c>
      <c r="L10" s="28">
        <v>0</v>
      </c>
      <c r="M10" s="37">
        <v>0</v>
      </c>
      <c r="N10" s="37">
        <v>56613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0">
        <f t="shared" si="2"/>
        <v>56613</v>
      </c>
      <c r="AI10" s="106"/>
      <c r="AJ10" s="48">
        <v>3965</v>
      </c>
      <c r="AT10"/>
    </row>
    <row r="11" spans="1:46" ht="12.75">
      <c r="A11" s="72">
        <v>4</v>
      </c>
      <c r="B11" s="29" t="s">
        <v>57</v>
      </c>
      <c r="C11" s="37">
        <f t="shared" si="0"/>
        <v>202336</v>
      </c>
      <c r="D11" s="29">
        <v>12426</v>
      </c>
      <c r="E11" s="29">
        <v>0</v>
      </c>
      <c r="F11" s="29">
        <v>345</v>
      </c>
      <c r="G11" s="29">
        <v>0</v>
      </c>
      <c r="H11" s="29">
        <v>11</v>
      </c>
      <c r="I11" s="29">
        <v>0</v>
      </c>
      <c r="J11" s="29">
        <v>109</v>
      </c>
      <c r="K11" s="29">
        <f t="shared" si="1"/>
        <v>189445</v>
      </c>
      <c r="L11" s="28">
        <v>0</v>
      </c>
      <c r="M11" s="37">
        <v>0</v>
      </c>
      <c r="N11" s="37">
        <v>0</v>
      </c>
      <c r="O11" s="37">
        <v>186781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0">
        <f t="shared" si="2"/>
        <v>186781</v>
      </c>
      <c r="AI11" s="106"/>
      <c r="AJ11" s="48">
        <v>2664</v>
      </c>
      <c r="AT11"/>
    </row>
    <row r="12" spans="1:46" ht="12.75">
      <c r="A12" s="72">
        <v>5</v>
      </c>
      <c r="B12" s="29" t="s">
        <v>58</v>
      </c>
      <c r="C12" s="37">
        <f t="shared" si="0"/>
        <v>77611</v>
      </c>
      <c r="D12" s="29">
        <v>26803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f t="shared" si="1"/>
        <v>50808</v>
      </c>
      <c r="L12" s="28">
        <v>0</v>
      </c>
      <c r="M12" s="37">
        <v>0</v>
      </c>
      <c r="N12" s="37">
        <v>0</v>
      </c>
      <c r="O12" s="37">
        <v>0</v>
      </c>
      <c r="P12" s="37">
        <v>50807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0">
        <f t="shared" si="2"/>
        <v>50807</v>
      </c>
      <c r="AI12" s="106"/>
      <c r="AJ12" s="48">
        <v>1</v>
      </c>
      <c r="AT12"/>
    </row>
    <row r="13" spans="1:46" ht="12.75">
      <c r="A13" s="72">
        <v>6</v>
      </c>
      <c r="B13" s="29" t="s">
        <v>59</v>
      </c>
      <c r="C13" s="37">
        <f t="shared" si="0"/>
        <v>19123</v>
      </c>
      <c r="D13" s="29">
        <v>0</v>
      </c>
      <c r="E13" s="29">
        <v>0</v>
      </c>
      <c r="F13" s="29">
        <v>664</v>
      </c>
      <c r="G13" s="29">
        <v>0</v>
      </c>
      <c r="H13" s="29">
        <v>0</v>
      </c>
      <c r="I13" s="29">
        <v>788</v>
      </c>
      <c r="J13" s="29">
        <v>15</v>
      </c>
      <c r="K13" s="29">
        <f t="shared" si="1"/>
        <v>17656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14721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0">
        <f t="shared" si="2"/>
        <v>14721</v>
      </c>
      <c r="AI13" s="106"/>
      <c r="AJ13" s="48">
        <v>2935</v>
      </c>
      <c r="AT13"/>
    </row>
    <row r="14" spans="1:46" ht="12.75">
      <c r="A14" s="72">
        <v>7</v>
      </c>
      <c r="B14" s="29" t="s">
        <v>60</v>
      </c>
      <c r="C14" s="37">
        <f t="shared" si="0"/>
        <v>1598361</v>
      </c>
      <c r="D14" s="29">
        <v>153151</v>
      </c>
      <c r="E14" s="29">
        <v>0</v>
      </c>
      <c r="F14" s="29">
        <v>47717</v>
      </c>
      <c r="G14" s="29">
        <v>0</v>
      </c>
      <c r="H14" s="29">
        <v>90472</v>
      </c>
      <c r="I14" s="29">
        <v>136</v>
      </c>
      <c r="J14" s="29">
        <v>3310</v>
      </c>
      <c r="K14" s="29">
        <f t="shared" si="1"/>
        <v>1303575</v>
      </c>
      <c r="L14" s="28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1203897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0">
        <f t="shared" si="2"/>
        <v>1203897</v>
      </c>
      <c r="AI14" s="106"/>
      <c r="AJ14" s="48">
        <v>99678</v>
      </c>
      <c r="AT14"/>
    </row>
    <row r="15" spans="1:46" ht="12.75">
      <c r="A15" s="72">
        <v>8</v>
      </c>
      <c r="B15" s="29" t="s">
        <v>61</v>
      </c>
      <c r="C15" s="37">
        <f t="shared" si="0"/>
        <v>1500274</v>
      </c>
      <c r="D15" s="29">
        <v>207416</v>
      </c>
      <c r="E15" s="29">
        <v>0</v>
      </c>
      <c r="F15" s="29">
        <v>129296</v>
      </c>
      <c r="G15" s="29">
        <v>8320</v>
      </c>
      <c r="H15" s="29">
        <v>15364</v>
      </c>
      <c r="I15" s="29">
        <v>0</v>
      </c>
      <c r="J15" s="29">
        <v>39416</v>
      </c>
      <c r="K15" s="29">
        <f t="shared" si="1"/>
        <v>1100462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210708</v>
      </c>
      <c r="T15" s="37">
        <v>0</v>
      </c>
      <c r="U15" s="37">
        <v>31</v>
      </c>
      <c r="V15" s="37">
        <v>1580</v>
      </c>
      <c r="W15" s="37">
        <v>0</v>
      </c>
      <c r="X15" s="37">
        <v>0</v>
      </c>
      <c r="Y15" s="37">
        <v>0</v>
      </c>
      <c r="Z15" s="37">
        <v>6648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0">
        <f t="shared" si="2"/>
        <v>218967</v>
      </c>
      <c r="AI15" s="106"/>
      <c r="AJ15" s="48">
        <v>881495</v>
      </c>
      <c r="AT15"/>
    </row>
    <row r="16" spans="1:46" ht="12.75">
      <c r="A16" s="72">
        <v>9</v>
      </c>
      <c r="B16" s="29" t="s">
        <v>62</v>
      </c>
      <c r="C16" s="37">
        <f t="shared" si="0"/>
        <v>57436</v>
      </c>
      <c r="D16" s="29">
        <v>0</v>
      </c>
      <c r="E16" s="29">
        <v>0</v>
      </c>
      <c r="F16" s="29">
        <v>5257</v>
      </c>
      <c r="G16" s="29">
        <v>0</v>
      </c>
      <c r="H16" s="29">
        <v>0</v>
      </c>
      <c r="I16" s="29">
        <v>0</v>
      </c>
      <c r="J16" s="29">
        <v>26</v>
      </c>
      <c r="K16" s="29">
        <f t="shared" si="1"/>
        <v>52153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51302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0">
        <f t="shared" si="2"/>
        <v>51302</v>
      </c>
      <c r="AI16" s="106"/>
      <c r="AJ16" s="48">
        <v>851</v>
      </c>
      <c r="AT16"/>
    </row>
    <row r="17" spans="1:46" ht="12.75">
      <c r="A17" s="72">
        <v>10</v>
      </c>
      <c r="B17" s="29" t="s">
        <v>63</v>
      </c>
      <c r="C17" s="37">
        <f t="shared" si="0"/>
        <v>226411</v>
      </c>
      <c r="D17" s="29">
        <v>0</v>
      </c>
      <c r="E17" s="29">
        <v>0</v>
      </c>
      <c r="F17" s="29">
        <v>10859</v>
      </c>
      <c r="G17" s="29">
        <v>0</v>
      </c>
      <c r="H17" s="29">
        <v>0</v>
      </c>
      <c r="I17" s="29">
        <v>0</v>
      </c>
      <c r="J17" s="29">
        <v>41</v>
      </c>
      <c r="K17" s="29">
        <f t="shared" si="1"/>
        <v>215511</v>
      </c>
      <c r="L17" s="28">
        <v>0</v>
      </c>
      <c r="M17" s="37">
        <v>604</v>
      </c>
      <c r="N17" s="37">
        <v>0</v>
      </c>
      <c r="O17" s="37">
        <v>0</v>
      </c>
      <c r="P17" s="37">
        <v>0</v>
      </c>
      <c r="Q17" s="37">
        <v>0</v>
      </c>
      <c r="R17" s="37">
        <v>281</v>
      </c>
      <c r="S17" s="37">
        <v>79</v>
      </c>
      <c r="T17" s="37">
        <v>0</v>
      </c>
      <c r="U17" s="37">
        <v>211634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0">
        <f t="shared" si="2"/>
        <v>212598</v>
      </c>
      <c r="AI17" s="106"/>
      <c r="AJ17" s="48">
        <v>2913</v>
      </c>
      <c r="AT17"/>
    </row>
    <row r="18" spans="1:46" ht="12.75">
      <c r="A18" s="72">
        <v>11</v>
      </c>
      <c r="B18" s="29" t="s">
        <v>64</v>
      </c>
      <c r="C18" s="37">
        <f t="shared" si="0"/>
        <v>9705</v>
      </c>
      <c r="D18" s="29">
        <v>-490969</v>
      </c>
      <c r="E18" s="29">
        <v>0</v>
      </c>
      <c r="F18" s="29">
        <v>414</v>
      </c>
      <c r="G18" s="29">
        <v>0</v>
      </c>
      <c r="H18" s="29">
        <v>0</v>
      </c>
      <c r="I18" s="29">
        <v>0</v>
      </c>
      <c r="J18" s="29">
        <v>0</v>
      </c>
      <c r="K18" s="29">
        <f t="shared" si="1"/>
        <v>500260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500260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0">
        <f t="shared" si="2"/>
        <v>500260</v>
      </c>
      <c r="AI18" s="106"/>
      <c r="AJ18" s="48">
        <v>0</v>
      </c>
      <c r="AT18"/>
    </row>
    <row r="19" spans="1:46" ht="12.75">
      <c r="A19" s="72">
        <v>12</v>
      </c>
      <c r="B19" s="29" t="s">
        <v>65</v>
      </c>
      <c r="C19" s="37">
        <f t="shared" si="0"/>
        <v>442387</v>
      </c>
      <c r="D19" s="29">
        <v>0</v>
      </c>
      <c r="E19" s="29">
        <v>0</v>
      </c>
      <c r="F19" s="29">
        <v>20115</v>
      </c>
      <c r="G19" s="29">
        <v>0</v>
      </c>
      <c r="H19" s="29">
        <v>16418</v>
      </c>
      <c r="I19" s="29">
        <v>0</v>
      </c>
      <c r="J19" s="29">
        <v>5779</v>
      </c>
      <c r="K19" s="29">
        <f t="shared" si="1"/>
        <v>400075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278388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0">
        <f t="shared" si="2"/>
        <v>278388</v>
      </c>
      <c r="AI19" s="106"/>
      <c r="AJ19" s="48">
        <v>121687</v>
      </c>
      <c r="AT19"/>
    </row>
    <row r="20" spans="1:46" ht="12.75">
      <c r="A20" s="72">
        <v>13</v>
      </c>
      <c r="B20" s="29" t="s">
        <v>66</v>
      </c>
      <c r="C20" s="37">
        <f t="shared" si="0"/>
        <v>186131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186131</v>
      </c>
      <c r="L20" s="28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174676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0">
        <f t="shared" si="2"/>
        <v>174676</v>
      </c>
      <c r="AI20" s="106"/>
      <c r="AJ20" s="48">
        <v>11455</v>
      </c>
      <c r="AT20"/>
    </row>
    <row r="21" spans="1:46" ht="12.75">
      <c r="A21" s="72">
        <v>14</v>
      </c>
      <c r="B21" s="29" t="s">
        <v>67</v>
      </c>
      <c r="C21" s="37">
        <f t="shared" si="0"/>
        <v>610250</v>
      </c>
      <c r="D21" s="29">
        <v>0</v>
      </c>
      <c r="E21" s="29">
        <v>0</v>
      </c>
      <c r="F21" s="29">
        <v>4013</v>
      </c>
      <c r="G21" s="29">
        <v>0</v>
      </c>
      <c r="H21" s="29">
        <v>586</v>
      </c>
      <c r="I21" s="29">
        <v>0</v>
      </c>
      <c r="J21" s="29">
        <v>0</v>
      </c>
      <c r="K21" s="29">
        <f t="shared" si="1"/>
        <v>605651</v>
      </c>
      <c r="L21" s="28">
        <v>0</v>
      </c>
      <c r="M21" s="37">
        <v>2432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7839</v>
      </c>
      <c r="Y21" s="37">
        <v>555115</v>
      </c>
      <c r="Z21" s="37">
        <v>69</v>
      </c>
      <c r="AA21" s="37">
        <v>0</v>
      </c>
      <c r="AB21" s="37">
        <v>0</v>
      </c>
      <c r="AC21" s="37">
        <v>466</v>
      </c>
      <c r="AD21" s="37">
        <v>0</v>
      </c>
      <c r="AE21" s="37">
        <v>0</v>
      </c>
      <c r="AF21" s="37">
        <v>0</v>
      </c>
      <c r="AG21" s="37">
        <v>0</v>
      </c>
      <c r="AH21" s="30">
        <f t="shared" si="2"/>
        <v>565921</v>
      </c>
      <c r="AI21" s="106"/>
      <c r="AJ21" s="48">
        <v>39730</v>
      </c>
      <c r="AT21"/>
    </row>
    <row r="22" spans="1:46" ht="12.75">
      <c r="A22" s="72">
        <v>15</v>
      </c>
      <c r="B22" s="29" t="s">
        <v>68</v>
      </c>
      <c r="C22" s="37">
        <f t="shared" si="0"/>
        <v>438770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438770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438770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0">
        <f t="shared" si="2"/>
        <v>438770</v>
      </c>
      <c r="AI22" s="106"/>
      <c r="AJ22" s="48">
        <v>0</v>
      </c>
      <c r="AT22"/>
    </row>
    <row r="23" spans="1:46" ht="12.75">
      <c r="A23" s="72">
        <v>16</v>
      </c>
      <c r="B23" s="29" t="s">
        <v>69</v>
      </c>
      <c r="C23" s="37">
        <f t="shared" si="0"/>
        <v>252098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252098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252098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0">
        <f t="shared" si="2"/>
        <v>252098</v>
      </c>
      <c r="AI23" s="106"/>
      <c r="AJ23" s="48">
        <v>0</v>
      </c>
      <c r="AT23"/>
    </row>
    <row r="24" spans="1:46" ht="12.75">
      <c r="A24" s="72">
        <v>17</v>
      </c>
      <c r="B24" s="29" t="s">
        <v>70</v>
      </c>
      <c r="C24" s="37">
        <f t="shared" si="0"/>
        <v>129799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1"/>
        <v>129799</v>
      </c>
      <c r="L24" s="2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129799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0">
        <f t="shared" si="2"/>
        <v>129799</v>
      </c>
      <c r="AI24" s="106"/>
      <c r="AJ24" s="48">
        <v>0</v>
      </c>
      <c r="AT24"/>
    </row>
    <row r="25" spans="1:46" ht="12.75">
      <c r="A25" s="72">
        <v>18</v>
      </c>
      <c r="B25" s="29" t="s">
        <v>71</v>
      </c>
      <c r="C25" s="37">
        <f t="shared" si="0"/>
        <v>234317</v>
      </c>
      <c r="D25" s="29">
        <v>0</v>
      </c>
      <c r="E25" s="29">
        <v>0</v>
      </c>
      <c r="F25" s="29">
        <v>561</v>
      </c>
      <c r="G25" s="29">
        <v>0</v>
      </c>
      <c r="H25" s="29">
        <v>201</v>
      </c>
      <c r="I25" s="29">
        <v>0</v>
      </c>
      <c r="J25" s="29">
        <v>0</v>
      </c>
      <c r="K25" s="29">
        <f t="shared" si="1"/>
        <v>233555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233414</v>
      </c>
      <c r="AD25" s="37">
        <v>0</v>
      </c>
      <c r="AE25" s="37">
        <v>0</v>
      </c>
      <c r="AF25" s="37">
        <v>0</v>
      </c>
      <c r="AG25" s="37">
        <v>0</v>
      </c>
      <c r="AH25" s="30">
        <f t="shared" si="2"/>
        <v>233414</v>
      </c>
      <c r="AI25" s="106"/>
      <c r="AJ25" s="48">
        <v>141</v>
      </c>
      <c r="AT25"/>
    </row>
    <row r="26" spans="1:46" ht="12.75">
      <c r="A26" s="72">
        <v>19</v>
      </c>
      <c r="B26" s="29" t="s">
        <v>72</v>
      </c>
      <c r="C26" s="37">
        <f t="shared" si="0"/>
        <v>13380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13380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13380</v>
      </c>
      <c r="AE26" s="37">
        <v>0</v>
      </c>
      <c r="AF26" s="37">
        <v>0</v>
      </c>
      <c r="AG26" s="37">
        <v>0</v>
      </c>
      <c r="AH26" s="30">
        <f t="shared" si="2"/>
        <v>13380</v>
      </c>
      <c r="AI26" s="106"/>
      <c r="AJ26" s="48">
        <v>0</v>
      </c>
      <c r="AT26"/>
    </row>
    <row r="27" spans="1:46" ht="12.75">
      <c r="A27" s="72">
        <v>20</v>
      </c>
      <c r="B27" s="29" t="s">
        <v>73</v>
      </c>
      <c r="C27" s="37">
        <f t="shared" si="0"/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0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0">
        <f t="shared" si="2"/>
        <v>0</v>
      </c>
      <c r="AI27" s="106"/>
      <c r="AJ27" s="48">
        <v>0</v>
      </c>
      <c r="AT27"/>
    </row>
    <row r="28" spans="1:46" ht="12.75">
      <c r="A28" s="72">
        <v>21</v>
      </c>
      <c r="B28" s="29" t="s">
        <v>74</v>
      </c>
      <c r="C28" s="37">
        <f t="shared" si="0"/>
        <v>120305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f t="shared" si="1"/>
        <v>120305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0">
        <f t="shared" si="2"/>
        <v>0</v>
      </c>
      <c r="AI28" s="106"/>
      <c r="AJ28" s="48">
        <v>120305</v>
      </c>
      <c r="AT28"/>
    </row>
    <row r="29" spans="1:46" ht="13.5" thickBot="1">
      <c r="A29" s="73">
        <v>999</v>
      </c>
      <c r="B29" s="29" t="s">
        <v>75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0">
        <f t="shared" si="2"/>
        <v>0</v>
      </c>
      <c r="AI29" s="49"/>
      <c r="AJ29" s="56">
        <v>0</v>
      </c>
      <c r="AT29"/>
    </row>
    <row r="30" spans="1:47" s="15" customFormat="1" ht="21.75" customHeight="1" thickBot="1" thickTop="1">
      <c r="A30" s="74"/>
      <c r="B30" s="31">
        <f>SUM(B8:B29)</f>
        <v>0</v>
      </c>
      <c r="C30" s="38">
        <f>SUM(C8:C29)</f>
        <v>8775967</v>
      </c>
      <c r="D30" s="38">
        <f>SUM(D8:D29)</f>
        <v>0</v>
      </c>
      <c r="E30" s="38">
        <f aca="true" t="shared" si="3" ref="E30:AJ30">SUM(E8:E29)</f>
        <v>0</v>
      </c>
      <c r="F30" s="38">
        <f t="shared" si="3"/>
        <v>226199</v>
      </c>
      <c r="G30" s="38">
        <f t="shared" si="3"/>
        <v>8320</v>
      </c>
      <c r="H30" s="38">
        <f t="shared" si="3"/>
        <v>123052</v>
      </c>
      <c r="I30" s="38">
        <f t="shared" si="3"/>
        <v>924</v>
      </c>
      <c r="J30" s="38">
        <f t="shared" si="3"/>
        <v>49590</v>
      </c>
      <c r="K30" s="87">
        <f t="shared" si="3"/>
        <v>8367882</v>
      </c>
      <c r="L30" s="31">
        <f t="shared" si="3"/>
        <v>2168988</v>
      </c>
      <c r="M30" s="31">
        <f t="shared" si="3"/>
        <v>196686</v>
      </c>
      <c r="N30" s="31">
        <f t="shared" si="3"/>
        <v>56613</v>
      </c>
      <c r="O30" s="31">
        <f t="shared" si="3"/>
        <v>186781</v>
      </c>
      <c r="P30" s="31">
        <f t="shared" si="3"/>
        <v>50807</v>
      </c>
      <c r="Q30" s="31">
        <f t="shared" si="3"/>
        <v>14721</v>
      </c>
      <c r="R30" s="31">
        <f t="shared" si="3"/>
        <v>1204178</v>
      </c>
      <c r="S30" s="31">
        <f t="shared" si="3"/>
        <v>210787</v>
      </c>
      <c r="T30" s="31">
        <f t="shared" si="3"/>
        <v>51302</v>
      </c>
      <c r="U30" s="31">
        <f t="shared" si="3"/>
        <v>211665</v>
      </c>
      <c r="V30" s="31">
        <f t="shared" si="3"/>
        <v>501840</v>
      </c>
      <c r="W30" s="31">
        <f t="shared" si="3"/>
        <v>278388</v>
      </c>
      <c r="X30" s="31">
        <f t="shared" si="3"/>
        <v>182515</v>
      </c>
      <c r="Y30" s="31">
        <f t="shared" si="3"/>
        <v>555115</v>
      </c>
      <c r="Z30" s="31">
        <f t="shared" si="3"/>
        <v>445487</v>
      </c>
      <c r="AA30" s="31">
        <f t="shared" si="3"/>
        <v>252098</v>
      </c>
      <c r="AB30" s="31">
        <f t="shared" si="3"/>
        <v>129799</v>
      </c>
      <c r="AC30" s="31">
        <f t="shared" si="3"/>
        <v>233880</v>
      </c>
      <c r="AD30" s="31">
        <f t="shared" si="3"/>
        <v>13380</v>
      </c>
      <c r="AE30" s="31">
        <f t="shared" si="3"/>
        <v>0</v>
      </c>
      <c r="AF30" s="31">
        <f t="shared" si="3"/>
        <v>0</v>
      </c>
      <c r="AG30" s="31">
        <f t="shared" si="3"/>
        <v>0</v>
      </c>
      <c r="AH30" s="31">
        <f t="shared" si="3"/>
        <v>6945030</v>
      </c>
      <c r="AI30" s="88">
        <f t="shared" si="3"/>
        <v>0</v>
      </c>
      <c r="AJ30" s="87">
        <f t="shared" si="3"/>
        <v>1422852</v>
      </c>
      <c r="AK30"/>
      <c r="AL30"/>
      <c r="AM30"/>
      <c r="AN30"/>
      <c r="AO30"/>
      <c r="AP30"/>
      <c r="AQ30"/>
      <c r="AR30"/>
      <c r="AS30" s="14"/>
      <c r="AT30" s="14"/>
      <c r="AU30" s="14"/>
    </row>
    <row r="31" spans="2:46" s="15" customFormat="1" ht="21.75" customHeight="1" thickBot="1" thickTop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14"/>
      <c r="AS31" s="14"/>
      <c r="AT31" s="14"/>
    </row>
    <row r="32" spans="12:46" ht="14.25" thickBot="1" thickTop="1">
      <c r="L32" s="79" t="s">
        <v>16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42"/>
      <c r="AI32"/>
      <c r="AS32" s="25"/>
      <c r="AT32"/>
    </row>
    <row r="33" spans="1:46" ht="78" thickBot="1" thickTop="1">
      <c r="A33" s="71" t="s">
        <v>17</v>
      </c>
      <c r="B33" s="78"/>
      <c r="C33" s="6" t="s">
        <v>18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39" t="s">
        <v>11</v>
      </c>
      <c r="K33" s="40" t="s">
        <v>12</v>
      </c>
      <c r="L33" s="5" t="s">
        <v>76</v>
      </c>
      <c r="M33" s="34" t="s">
        <v>77</v>
      </c>
      <c r="N33" s="34" t="s">
        <v>78</v>
      </c>
      <c r="O33" s="34" t="s">
        <v>79</v>
      </c>
      <c r="P33" s="34" t="s">
        <v>80</v>
      </c>
      <c r="Q33" s="34" t="s">
        <v>81</v>
      </c>
      <c r="R33" s="34" t="s">
        <v>60</v>
      </c>
      <c r="S33" s="34" t="s">
        <v>61</v>
      </c>
      <c r="T33" s="34" t="s">
        <v>82</v>
      </c>
      <c r="U33" s="34" t="s">
        <v>83</v>
      </c>
      <c r="V33" s="34" t="s">
        <v>84</v>
      </c>
      <c r="W33" s="34" t="s">
        <v>85</v>
      </c>
      <c r="X33" s="34" t="s">
        <v>86</v>
      </c>
      <c r="Y33" s="34" t="s">
        <v>67</v>
      </c>
      <c r="Z33" s="34" t="s">
        <v>87</v>
      </c>
      <c r="AA33" s="34" t="s">
        <v>69</v>
      </c>
      <c r="AB33" s="34" t="s">
        <v>70</v>
      </c>
      <c r="AC33" s="34" t="s">
        <v>71</v>
      </c>
      <c r="AD33" s="34" t="s">
        <v>72</v>
      </c>
      <c r="AE33" s="34" t="s">
        <v>88</v>
      </c>
      <c r="AF33" s="34" t="s">
        <v>74</v>
      </c>
      <c r="AG33" s="34" t="s">
        <v>89</v>
      </c>
      <c r="AH33" s="40" t="s">
        <v>13</v>
      </c>
      <c r="AI33" s="54" t="s">
        <v>19</v>
      </c>
      <c r="AJ33" s="52" t="s">
        <v>20</v>
      </c>
      <c r="AK33" s="58" t="s">
        <v>21</v>
      </c>
      <c r="AL33" s="59"/>
      <c r="AM33" s="60"/>
      <c r="AN33" s="61"/>
      <c r="AO33" s="61"/>
      <c r="AP33" s="61"/>
      <c r="AQ33" s="27" t="s">
        <v>22</v>
      </c>
      <c r="AR33" s="40" t="s">
        <v>23</v>
      </c>
      <c r="AT33"/>
    </row>
    <row r="34" spans="1:46" ht="13.5" thickTop="1">
      <c r="A34" s="18"/>
      <c r="B34" s="76"/>
      <c r="C34" s="35"/>
      <c r="D34" s="22"/>
      <c r="E34" s="22"/>
      <c r="F34" s="22"/>
      <c r="G34" s="22"/>
      <c r="H34" s="22"/>
      <c r="I34" s="22"/>
      <c r="J34" s="22"/>
      <c r="K34" s="22"/>
      <c r="L34" s="21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69"/>
      <c r="AH34" s="10"/>
      <c r="AI34" s="48"/>
      <c r="AJ34" s="47"/>
      <c r="AK34" s="16" t="s">
        <v>24</v>
      </c>
      <c r="AL34" s="62" t="s">
        <v>25</v>
      </c>
      <c r="AM34" s="63"/>
      <c r="AN34" s="64"/>
      <c r="AO34" s="68" t="s">
        <v>26</v>
      </c>
      <c r="AP34" s="65" t="s">
        <v>27</v>
      </c>
      <c r="AQ34" s="22"/>
      <c r="AR34" s="50"/>
      <c r="AT34"/>
    </row>
    <row r="35" spans="1:46" ht="13.5" thickBot="1">
      <c r="A35" s="75"/>
      <c r="B35" s="77"/>
      <c r="C35" s="36"/>
      <c r="D35" s="8"/>
      <c r="E35" s="8"/>
      <c r="F35" s="8"/>
      <c r="G35" s="8"/>
      <c r="H35" s="8"/>
      <c r="I35" s="8"/>
      <c r="J35" s="8"/>
      <c r="K35" s="8"/>
      <c r="L35" s="7">
        <v>1</v>
      </c>
      <c r="M35" s="36">
        <v>2</v>
      </c>
      <c r="N35" s="36">
        <v>3</v>
      </c>
      <c r="O35" s="36">
        <v>4</v>
      </c>
      <c r="P35" s="36">
        <v>5</v>
      </c>
      <c r="Q35" s="36">
        <v>6</v>
      </c>
      <c r="R35" s="36">
        <v>7</v>
      </c>
      <c r="S35" s="36">
        <v>8</v>
      </c>
      <c r="T35" s="36">
        <v>9</v>
      </c>
      <c r="U35" s="36">
        <v>10</v>
      </c>
      <c r="V35" s="36">
        <v>11</v>
      </c>
      <c r="W35" s="36">
        <v>12</v>
      </c>
      <c r="X35" s="36">
        <v>13</v>
      </c>
      <c r="Y35" s="36">
        <v>14</v>
      </c>
      <c r="Z35" s="36">
        <v>15</v>
      </c>
      <c r="AA35" s="36">
        <v>16</v>
      </c>
      <c r="AB35" s="36">
        <v>17</v>
      </c>
      <c r="AC35" s="36">
        <v>18</v>
      </c>
      <c r="AD35" s="36">
        <v>19</v>
      </c>
      <c r="AE35" s="36">
        <v>20</v>
      </c>
      <c r="AF35" s="36">
        <v>21</v>
      </c>
      <c r="AG35" s="36">
        <v>999</v>
      </c>
      <c r="AH35" s="77"/>
      <c r="AI35" s="56"/>
      <c r="AJ35" s="9"/>
      <c r="AK35" s="13" t="s">
        <v>28</v>
      </c>
      <c r="AL35" s="49" t="s">
        <v>29</v>
      </c>
      <c r="AM35" s="23" t="s">
        <v>30</v>
      </c>
      <c r="AN35" s="24" t="s">
        <v>31</v>
      </c>
      <c r="AO35" s="66" t="s">
        <v>32</v>
      </c>
      <c r="AP35" s="66"/>
      <c r="AQ35" s="9"/>
      <c r="AR35" s="56"/>
      <c r="AT35"/>
    </row>
    <row r="36" spans="1:46" ht="13.5" thickTop="1">
      <c r="A36" s="18">
        <v>1</v>
      </c>
      <c r="B36" s="30" t="s">
        <v>54</v>
      </c>
      <c r="C36" s="37">
        <f>AH36+AJ36+AK36+SUM(AQ36:AR36)</f>
        <v>2385406</v>
      </c>
      <c r="D36" s="29"/>
      <c r="E36" s="29"/>
      <c r="F36" s="29"/>
      <c r="G36" s="29"/>
      <c r="H36" s="29"/>
      <c r="I36" s="29"/>
      <c r="J36" s="29"/>
      <c r="K36" s="29"/>
      <c r="L36" s="28">
        <v>773345</v>
      </c>
      <c r="M36" s="37">
        <v>0</v>
      </c>
      <c r="N36" s="37">
        <v>0</v>
      </c>
      <c r="O36" s="37">
        <v>42003</v>
      </c>
      <c r="P36" s="37">
        <v>0</v>
      </c>
      <c r="Q36" s="37">
        <v>0</v>
      </c>
      <c r="R36" s="37">
        <v>437977</v>
      </c>
      <c r="S36" s="37">
        <v>282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20904</v>
      </c>
      <c r="Z36" s="37">
        <v>1674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89">
        <v>0</v>
      </c>
      <c r="AH36" s="90">
        <f>SUM(L36:AG36)</f>
        <v>1276185</v>
      </c>
      <c r="AI36" s="30"/>
      <c r="AJ36" s="29">
        <v>454</v>
      </c>
      <c r="AK36" s="81">
        <f>AL36+AO36+AP36</f>
        <v>1108767</v>
      </c>
      <c r="AL36" s="28">
        <f>SUM(AM36:AN36)</f>
        <v>1105352</v>
      </c>
      <c r="AM36" s="33">
        <v>821534</v>
      </c>
      <c r="AN36" s="29">
        <v>283818</v>
      </c>
      <c r="AO36" s="67">
        <v>3415</v>
      </c>
      <c r="AP36" s="67">
        <v>0</v>
      </c>
      <c r="AQ36" s="29">
        <v>0</v>
      </c>
      <c r="AR36" s="30">
        <v>0</v>
      </c>
      <c r="AT36"/>
    </row>
    <row r="37" spans="1:46" ht="12.75">
      <c r="A37" s="18">
        <v>2</v>
      </c>
      <c r="B37" s="30" t="s">
        <v>55</v>
      </c>
      <c r="C37" s="37">
        <f>AH37+AJ37+AK37+SUM(AQ37:AR37)</f>
        <v>206931</v>
      </c>
      <c r="D37" s="29"/>
      <c r="E37" s="29"/>
      <c r="F37" s="29"/>
      <c r="G37" s="29"/>
      <c r="H37" s="29"/>
      <c r="I37" s="29"/>
      <c r="J37" s="29"/>
      <c r="K37" s="29"/>
      <c r="L37" s="28">
        <v>0</v>
      </c>
      <c r="M37" s="37">
        <v>81972</v>
      </c>
      <c r="N37" s="37">
        <v>0</v>
      </c>
      <c r="O37" s="37">
        <v>0</v>
      </c>
      <c r="P37" s="37">
        <v>0</v>
      </c>
      <c r="Q37" s="37">
        <v>0</v>
      </c>
      <c r="R37" s="37">
        <v>5655</v>
      </c>
      <c r="S37" s="37">
        <v>4268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19973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89">
        <v>0</v>
      </c>
      <c r="AH37" s="90">
        <f aca="true" t="shared" si="4" ref="AH37:AH57">SUM(L37:AG37)</f>
        <v>111868</v>
      </c>
      <c r="AI37" s="30"/>
      <c r="AJ37" s="29">
        <v>96902</v>
      </c>
      <c r="AK37" s="81">
        <f aca="true" t="shared" si="5" ref="AK37:AK57">AL37+AO37+AP37</f>
        <v>6389</v>
      </c>
      <c r="AL37" s="28">
        <f aca="true" t="shared" si="6" ref="AL37:AL57">SUM(AM37:AN37)</f>
        <v>6389</v>
      </c>
      <c r="AM37" s="33">
        <v>0</v>
      </c>
      <c r="AN37" s="29">
        <v>6389</v>
      </c>
      <c r="AO37" s="67">
        <v>0</v>
      </c>
      <c r="AP37" s="67">
        <v>0</v>
      </c>
      <c r="AQ37" s="29">
        <v>0</v>
      </c>
      <c r="AR37" s="30">
        <v>-8228</v>
      </c>
      <c r="AT37"/>
    </row>
    <row r="38" spans="1:46" ht="12.75">
      <c r="A38" s="18">
        <v>3</v>
      </c>
      <c r="B38" s="30" t="s">
        <v>56</v>
      </c>
      <c r="C38" s="37">
        <f>AH38+AJ38+AK38+SUM(AQ38:AR38)</f>
        <v>64936</v>
      </c>
      <c r="D38" s="29"/>
      <c r="E38" s="29"/>
      <c r="F38" s="29"/>
      <c r="G38" s="29"/>
      <c r="H38" s="29"/>
      <c r="I38" s="29"/>
      <c r="J38" s="29"/>
      <c r="K38" s="29"/>
      <c r="L38" s="28">
        <v>0</v>
      </c>
      <c r="M38" s="37">
        <v>0</v>
      </c>
      <c r="N38" s="37">
        <v>5560</v>
      </c>
      <c r="O38" s="37">
        <v>0</v>
      </c>
      <c r="P38" s="37">
        <v>0</v>
      </c>
      <c r="Q38" s="37">
        <v>0</v>
      </c>
      <c r="R38" s="37">
        <v>0</v>
      </c>
      <c r="S38" s="37">
        <v>1024</v>
      </c>
      <c r="T38" s="37">
        <v>0</v>
      </c>
      <c r="U38" s="37">
        <v>6790</v>
      </c>
      <c r="V38" s="37">
        <v>0</v>
      </c>
      <c r="W38" s="37">
        <v>0</v>
      </c>
      <c r="X38" s="37">
        <v>0</v>
      </c>
      <c r="Y38" s="37">
        <v>2377</v>
      </c>
      <c r="Z38" s="37">
        <v>0</v>
      </c>
      <c r="AA38" s="37">
        <v>18</v>
      </c>
      <c r="AB38" s="37">
        <v>0</v>
      </c>
      <c r="AC38" s="37">
        <v>469</v>
      </c>
      <c r="AD38" s="37">
        <v>0</v>
      </c>
      <c r="AE38" s="37">
        <v>0</v>
      </c>
      <c r="AF38" s="37">
        <v>0</v>
      </c>
      <c r="AG38" s="89">
        <v>0</v>
      </c>
      <c r="AH38" s="90">
        <f t="shared" si="4"/>
        <v>16238</v>
      </c>
      <c r="AI38" s="30"/>
      <c r="AJ38" s="29">
        <v>119</v>
      </c>
      <c r="AK38" s="81">
        <f t="shared" si="5"/>
        <v>46782</v>
      </c>
      <c r="AL38" s="28">
        <f t="shared" si="6"/>
        <v>46782</v>
      </c>
      <c r="AM38" s="33">
        <v>20648</v>
      </c>
      <c r="AN38" s="29">
        <v>26134</v>
      </c>
      <c r="AO38" s="67">
        <v>0</v>
      </c>
      <c r="AP38" s="67">
        <v>0</v>
      </c>
      <c r="AQ38" s="29">
        <v>1394</v>
      </c>
      <c r="AR38" s="30">
        <v>403</v>
      </c>
      <c r="AT38"/>
    </row>
    <row r="39" spans="1:46" ht="12.75">
      <c r="A39" s="18">
        <v>4</v>
      </c>
      <c r="B39" s="30" t="s">
        <v>57</v>
      </c>
      <c r="C39" s="37">
        <f>AH39+AJ39+AK39+SUM(AQ39:AR39)</f>
        <v>202336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89121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94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89">
        <v>0</v>
      </c>
      <c r="AH39" s="90">
        <f t="shared" si="4"/>
        <v>89215</v>
      </c>
      <c r="AI39" s="30"/>
      <c r="AJ39" s="29">
        <v>2</v>
      </c>
      <c r="AK39" s="81">
        <f t="shared" si="5"/>
        <v>49215</v>
      </c>
      <c r="AL39" s="28">
        <f t="shared" si="6"/>
        <v>49215</v>
      </c>
      <c r="AM39" s="33">
        <v>16155</v>
      </c>
      <c r="AN39" s="29">
        <v>33060</v>
      </c>
      <c r="AO39" s="67">
        <v>0</v>
      </c>
      <c r="AP39" s="67">
        <v>0</v>
      </c>
      <c r="AQ39" s="29">
        <v>59008</v>
      </c>
      <c r="AR39" s="30">
        <v>4896</v>
      </c>
      <c r="AT39"/>
    </row>
    <row r="40" spans="1:46" ht="12.75">
      <c r="A40" s="18">
        <v>5</v>
      </c>
      <c r="B40" s="30" t="s">
        <v>58</v>
      </c>
      <c r="C40" s="37">
        <f>AH40+AJ40+AK40+SUM(AQ40:AR40)</f>
        <v>77611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15333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12183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89">
        <v>0</v>
      </c>
      <c r="AH40" s="90">
        <f t="shared" si="4"/>
        <v>27516</v>
      </c>
      <c r="AI40" s="30"/>
      <c r="AJ40" s="29">
        <v>122</v>
      </c>
      <c r="AK40" s="81">
        <f t="shared" si="5"/>
        <v>49973</v>
      </c>
      <c r="AL40" s="28">
        <f t="shared" si="6"/>
        <v>49973</v>
      </c>
      <c r="AM40" s="33">
        <v>5081</v>
      </c>
      <c r="AN40" s="29">
        <v>44892</v>
      </c>
      <c r="AO40" s="67">
        <v>0</v>
      </c>
      <c r="AP40" s="67">
        <v>0</v>
      </c>
      <c r="AQ40" s="29">
        <v>0</v>
      </c>
      <c r="AR40" s="30">
        <v>0</v>
      </c>
      <c r="AT40"/>
    </row>
    <row r="41" spans="1:46" ht="12.75">
      <c r="A41" s="18">
        <v>6</v>
      </c>
      <c r="B41" s="30" t="s">
        <v>59</v>
      </c>
      <c r="C41" s="37">
        <f>AH41+AJ41+AK41+SUM(AQ41:AR41)</f>
        <v>19123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142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16844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322</v>
      </c>
      <c r="AD41" s="37">
        <v>0</v>
      </c>
      <c r="AE41" s="37">
        <v>0</v>
      </c>
      <c r="AF41" s="37">
        <v>0</v>
      </c>
      <c r="AG41" s="89">
        <v>0</v>
      </c>
      <c r="AH41" s="90">
        <f t="shared" si="4"/>
        <v>17308</v>
      </c>
      <c r="AI41" s="30"/>
      <c r="AJ41" s="29">
        <v>1742</v>
      </c>
      <c r="AK41" s="81">
        <f t="shared" si="5"/>
        <v>0</v>
      </c>
      <c r="AL41" s="28">
        <f t="shared" si="6"/>
        <v>0</v>
      </c>
      <c r="AM41" s="33">
        <v>0</v>
      </c>
      <c r="AN41" s="29">
        <v>0</v>
      </c>
      <c r="AO41" s="67">
        <v>0</v>
      </c>
      <c r="AP41" s="67">
        <v>0</v>
      </c>
      <c r="AQ41" s="29">
        <v>73</v>
      </c>
      <c r="AR41" s="30">
        <v>0</v>
      </c>
      <c r="AT41"/>
    </row>
    <row r="42" spans="1:46" ht="12.75">
      <c r="A42" s="18">
        <v>7</v>
      </c>
      <c r="B42" s="30" t="s">
        <v>60</v>
      </c>
      <c r="C42" s="37">
        <f>AH42+AJ42+AK42+SUM(AQ42:AR42)</f>
        <v>1598361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52</v>
      </c>
      <c r="N42" s="37">
        <v>0</v>
      </c>
      <c r="O42" s="37">
        <v>53617</v>
      </c>
      <c r="P42" s="37">
        <v>0</v>
      </c>
      <c r="Q42" s="37">
        <v>0</v>
      </c>
      <c r="R42" s="37">
        <v>74201</v>
      </c>
      <c r="S42" s="37">
        <v>1138</v>
      </c>
      <c r="T42" s="37">
        <v>0</v>
      </c>
      <c r="U42" s="37">
        <v>0</v>
      </c>
      <c r="V42" s="37">
        <v>52997</v>
      </c>
      <c r="W42" s="37">
        <v>0</v>
      </c>
      <c r="X42" s="37">
        <v>0</v>
      </c>
      <c r="Y42" s="37">
        <v>69608</v>
      </c>
      <c r="Z42" s="37">
        <v>9824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89">
        <v>0</v>
      </c>
      <c r="AH42" s="90">
        <f t="shared" si="4"/>
        <v>261437</v>
      </c>
      <c r="AI42" s="30"/>
      <c r="AJ42" s="29">
        <v>20935</v>
      </c>
      <c r="AK42" s="81">
        <f t="shared" si="5"/>
        <v>1312283</v>
      </c>
      <c r="AL42" s="28">
        <f t="shared" si="6"/>
        <v>1295290</v>
      </c>
      <c r="AM42" s="33">
        <v>396767</v>
      </c>
      <c r="AN42" s="29">
        <v>898523</v>
      </c>
      <c r="AO42" s="67">
        <v>16993</v>
      </c>
      <c r="AP42" s="67">
        <v>0</v>
      </c>
      <c r="AQ42" s="29">
        <v>0</v>
      </c>
      <c r="AR42" s="30">
        <v>3706</v>
      </c>
      <c r="AT42"/>
    </row>
    <row r="43" spans="1:46" ht="12.75">
      <c r="A43" s="18">
        <v>8</v>
      </c>
      <c r="B43" s="30" t="s">
        <v>61</v>
      </c>
      <c r="C43" s="37">
        <f>AH43+AJ43+AK43+SUM(AQ43:AR43)</f>
        <v>1500274</v>
      </c>
      <c r="D43" s="29"/>
      <c r="E43" s="29"/>
      <c r="F43" s="29"/>
      <c r="G43" s="29"/>
      <c r="H43" s="29"/>
      <c r="I43" s="29"/>
      <c r="J43" s="29"/>
      <c r="K43" s="29"/>
      <c r="L43" s="28">
        <v>159490</v>
      </c>
      <c r="M43" s="37">
        <v>28693</v>
      </c>
      <c r="N43" s="37">
        <v>11099</v>
      </c>
      <c r="O43" s="37">
        <v>22980</v>
      </c>
      <c r="P43" s="37">
        <v>26572</v>
      </c>
      <c r="Q43" s="37">
        <v>765</v>
      </c>
      <c r="R43" s="37">
        <v>162344</v>
      </c>
      <c r="S43" s="37">
        <v>96138</v>
      </c>
      <c r="T43" s="37">
        <v>14911</v>
      </c>
      <c r="U43" s="37">
        <v>41420</v>
      </c>
      <c r="V43" s="37">
        <v>78177</v>
      </c>
      <c r="W43" s="37">
        <v>68784</v>
      </c>
      <c r="X43" s="37">
        <v>11701</v>
      </c>
      <c r="Y43" s="37">
        <v>11193</v>
      </c>
      <c r="Z43" s="37">
        <v>74689</v>
      </c>
      <c r="AA43" s="37">
        <v>4176</v>
      </c>
      <c r="AB43" s="37">
        <v>12334</v>
      </c>
      <c r="AC43" s="37">
        <v>36175</v>
      </c>
      <c r="AD43" s="37">
        <v>0</v>
      </c>
      <c r="AE43" s="37">
        <v>0</v>
      </c>
      <c r="AF43" s="37">
        <v>0</v>
      </c>
      <c r="AG43" s="89">
        <v>0</v>
      </c>
      <c r="AH43" s="90">
        <f t="shared" si="4"/>
        <v>861641</v>
      </c>
      <c r="AI43" s="30"/>
      <c r="AJ43" s="29">
        <v>55391</v>
      </c>
      <c r="AK43" s="81">
        <f t="shared" si="5"/>
        <v>323171</v>
      </c>
      <c r="AL43" s="28">
        <f t="shared" si="6"/>
        <v>316372</v>
      </c>
      <c r="AM43" s="33">
        <v>618</v>
      </c>
      <c r="AN43" s="29">
        <v>315754</v>
      </c>
      <c r="AO43" s="67">
        <v>6799</v>
      </c>
      <c r="AP43" s="67">
        <v>0</v>
      </c>
      <c r="AQ43" s="29">
        <v>267827</v>
      </c>
      <c r="AR43" s="30">
        <v>-7756</v>
      </c>
      <c r="AT43"/>
    </row>
    <row r="44" spans="1:46" ht="12.75">
      <c r="A44" s="18">
        <v>9</v>
      </c>
      <c r="B44" s="30" t="s">
        <v>62</v>
      </c>
      <c r="C44" s="37">
        <f>AH44+AJ44+AK44+SUM(AQ44:AR44)</f>
        <v>57436</v>
      </c>
      <c r="D44" s="29"/>
      <c r="E44" s="29"/>
      <c r="F44" s="29"/>
      <c r="G44" s="29"/>
      <c r="H44" s="29"/>
      <c r="I44" s="29"/>
      <c r="J44" s="29"/>
      <c r="K44" s="29"/>
      <c r="L44" s="28">
        <v>0</v>
      </c>
      <c r="M44" s="37">
        <v>302</v>
      </c>
      <c r="N44" s="37">
        <v>0</v>
      </c>
      <c r="O44" s="37">
        <v>0</v>
      </c>
      <c r="P44" s="37">
        <v>0</v>
      </c>
      <c r="Q44" s="37">
        <v>2</v>
      </c>
      <c r="R44" s="37">
        <v>3471</v>
      </c>
      <c r="S44" s="37">
        <v>9046</v>
      </c>
      <c r="T44" s="37">
        <v>5683</v>
      </c>
      <c r="U44" s="37">
        <v>965</v>
      </c>
      <c r="V44" s="37">
        <v>2594</v>
      </c>
      <c r="W44" s="37">
        <v>2092</v>
      </c>
      <c r="X44" s="37">
        <v>1616</v>
      </c>
      <c r="Y44" s="37">
        <v>4227</v>
      </c>
      <c r="Z44" s="37">
        <v>9033</v>
      </c>
      <c r="AA44" s="37">
        <v>1237</v>
      </c>
      <c r="AB44" s="37">
        <v>1313</v>
      </c>
      <c r="AC44" s="37">
        <v>3446</v>
      </c>
      <c r="AD44" s="37">
        <v>0</v>
      </c>
      <c r="AE44" s="37">
        <v>0</v>
      </c>
      <c r="AF44" s="37">
        <v>0</v>
      </c>
      <c r="AG44" s="89">
        <v>0</v>
      </c>
      <c r="AH44" s="90">
        <f t="shared" si="4"/>
        <v>45027</v>
      </c>
      <c r="AI44" s="30"/>
      <c r="AJ44" s="29">
        <v>0</v>
      </c>
      <c r="AK44" s="81">
        <f t="shared" si="5"/>
        <v>12409</v>
      </c>
      <c r="AL44" s="28">
        <f t="shared" si="6"/>
        <v>12409</v>
      </c>
      <c r="AM44" s="33">
        <v>0</v>
      </c>
      <c r="AN44" s="29">
        <v>12409</v>
      </c>
      <c r="AO44" s="67">
        <v>0</v>
      </c>
      <c r="AP44" s="67">
        <v>0</v>
      </c>
      <c r="AQ44" s="29">
        <v>0</v>
      </c>
      <c r="AR44" s="30">
        <v>0</v>
      </c>
      <c r="AT44"/>
    </row>
    <row r="45" spans="1:46" ht="12.75">
      <c r="A45" s="18">
        <v>10</v>
      </c>
      <c r="B45" s="30" t="s">
        <v>63</v>
      </c>
      <c r="C45" s="37">
        <f>AH45+AJ45+AK45+SUM(AQ45:AR45)</f>
        <v>226411</v>
      </c>
      <c r="D45" s="29"/>
      <c r="E45" s="29"/>
      <c r="F45" s="29"/>
      <c r="G45" s="29"/>
      <c r="H45" s="29"/>
      <c r="I45" s="29"/>
      <c r="J45" s="29"/>
      <c r="K45" s="29"/>
      <c r="L45" s="28">
        <v>0</v>
      </c>
      <c r="M45" s="37">
        <v>37</v>
      </c>
      <c r="N45" s="37">
        <v>0</v>
      </c>
      <c r="O45" s="37">
        <v>0</v>
      </c>
      <c r="P45" s="37">
        <v>0</v>
      </c>
      <c r="Q45" s="37">
        <v>0</v>
      </c>
      <c r="R45" s="37">
        <v>13</v>
      </c>
      <c r="S45" s="37">
        <v>109</v>
      </c>
      <c r="T45" s="37">
        <v>7</v>
      </c>
      <c r="U45" s="37">
        <v>0</v>
      </c>
      <c r="V45" s="37">
        <v>15</v>
      </c>
      <c r="W45" s="37">
        <v>1394</v>
      </c>
      <c r="X45" s="37">
        <v>1199</v>
      </c>
      <c r="Y45" s="37">
        <v>14</v>
      </c>
      <c r="Z45" s="37">
        <v>639</v>
      </c>
      <c r="AA45" s="37">
        <v>0</v>
      </c>
      <c r="AB45" s="37">
        <v>4</v>
      </c>
      <c r="AC45" s="37">
        <v>1583</v>
      </c>
      <c r="AD45" s="37">
        <v>0</v>
      </c>
      <c r="AE45" s="37">
        <v>0</v>
      </c>
      <c r="AF45" s="37">
        <v>0</v>
      </c>
      <c r="AG45" s="89">
        <v>0</v>
      </c>
      <c r="AH45" s="90">
        <f t="shared" si="4"/>
        <v>5014</v>
      </c>
      <c r="AI45" s="30"/>
      <c r="AJ45" s="29">
        <v>0</v>
      </c>
      <c r="AK45" s="81">
        <f t="shared" si="5"/>
        <v>0</v>
      </c>
      <c r="AL45" s="28">
        <f t="shared" si="6"/>
        <v>0</v>
      </c>
      <c r="AM45" s="33">
        <v>0</v>
      </c>
      <c r="AN45" s="29">
        <v>0</v>
      </c>
      <c r="AO45" s="67">
        <v>0</v>
      </c>
      <c r="AP45" s="67">
        <v>0</v>
      </c>
      <c r="AQ45" s="29">
        <v>221397</v>
      </c>
      <c r="AR45" s="30">
        <v>0</v>
      </c>
      <c r="AT45"/>
    </row>
    <row r="46" spans="1:46" ht="12.75">
      <c r="A46" s="18">
        <v>11</v>
      </c>
      <c r="B46" s="30" t="s">
        <v>64</v>
      </c>
      <c r="C46" s="37">
        <f>AH46+AJ46+AK46+SUM(AQ46:AR46)</f>
        <v>9705</v>
      </c>
      <c r="D46" s="29"/>
      <c r="E46" s="29"/>
      <c r="F46" s="29"/>
      <c r="G46" s="29"/>
      <c r="H46" s="29"/>
      <c r="I46" s="29"/>
      <c r="J46" s="29"/>
      <c r="K46" s="29"/>
      <c r="L46" s="28">
        <v>0</v>
      </c>
      <c r="M46" s="37">
        <v>0</v>
      </c>
      <c r="N46" s="37">
        <v>0</v>
      </c>
      <c r="O46" s="37">
        <v>0</v>
      </c>
      <c r="P46" s="37">
        <v>162</v>
      </c>
      <c r="Q46" s="37">
        <v>0</v>
      </c>
      <c r="R46" s="37">
        <v>10</v>
      </c>
      <c r="S46" s="37">
        <v>186</v>
      </c>
      <c r="T46" s="37">
        <v>165</v>
      </c>
      <c r="U46" s="37">
        <v>0</v>
      </c>
      <c r="V46" s="37">
        <v>198</v>
      </c>
      <c r="W46" s="37">
        <v>2156</v>
      </c>
      <c r="X46" s="37">
        <v>795</v>
      </c>
      <c r="Y46" s="37">
        <v>88</v>
      </c>
      <c r="Z46" s="37">
        <v>1220</v>
      </c>
      <c r="AA46" s="37">
        <v>139</v>
      </c>
      <c r="AB46" s="37">
        <v>247</v>
      </c>
      <c r="AC46" s="37">
        <v>1421</v>
      </c>
      <c r="AD46" s="37">
        <v>0</v>
      </c>
      <c r="AE46" s="37">
        <v>0</v>
      </c>
      <c r="AF46" s="37">
        <v>0</v>
      </c>
      <c r="AG46" s="89">
        <v>0</v>
      </c>
      <c r="AH46" s="90">
        <f t="shared" si="4"/>
        <v>6787</v>
      </c>
      <c r="AI46" s="30"/>
      <c r="AJ46" s="29">
        <v>0</v>
      </c>
      <c r="AK46" s="81">
        <f t="shared" si="5"/>
        <v>2918</v>
      </c>
      <c r="AL46" s="28">
        <f t="shared" si="6"/>
        <v>2918</v>
      </c>
      <c r="AM46" s="33">
        <v>0</v>
      </c>
      <c r="AN46" s="29">
        <v>2918</v>
      </c>
      <c r="AO46" s="67">
        <v>0</v>
      </c>
      <c r="AP46" s="67">
        <v>0</v>
      </c>
      <c r="AQ46" s="29">
        <v>0</v>
      </c>
      <c r="AR46" s="30">
        <v>0</v>
      </c>
      <c r="AT46"/>
    </row>
    <row r="47" spans="1:46" ht="12.75">
      <c r="A47" s="18">
        <v>12</v>
      </c>
      <c r="B47" s="30" t="s">
        <v>65</v>
      </c>
      <c r="C47" s="37">
        <f>AH47+AJ47+AK47+SUM(AQ47:AR47)</f>
        <v>442387</v>
      </c>
      <c r="D47" s="29"/>
      <c r="E47" s="29"/>
      <c r="F47" s="29"/>
      <c r="G47" s="29"/>
      <c r="H47" s="29"/>
      <c r="I47" s="29"/>
      <c r="J47" s="29"/>
      <c r="K47" s="29"/>
      <c r="L47" s="28">
        <v>9227</v>
      </c>
      <c r="M47" s="37">
        <v>2765</v>
      </c>
      <c r="N47" s="37">
        <v>292</v>
      </c>
      <c r="O47" s="37">
        <v>12283</v>
      </c>
      <c r="P47" s="37">
        <v>0</v>
      </c>
      <c r="Q47" s="37">
        <v>5</v>
      </c>
      <c r="R47" s="37">
        <v>29492</v>
      </c>
      <c r="S47" s="37">
        <v>11467</v>
      </c>
      <c r="T47" s="37">
        <v>1379</v>
      </c>
      <c r="U47" s="37">
        <v>5819</v>
      </c>
      <c r="V47" s="37">
        <v>141447</v>
      </c>
      <c r="W47" s="37">
        <v>22616</v>
      </c>
      <c r="X47" s="37">
        <v>6850</v>
      </c>
      <c r="Y47" s="37">
        <v>4045</v>
      </c>
      <c r="Z47" s="37">
        <v>4426</v>
      </c>
      <c r="AA47" s="37">
        <v>1699</v>
      </c>
      <c r="AB47" s="37">
        <v>2270</v>
      </c>
      <c r="AC47" s="37">
        <v>17484</v>
      </c>
      <c r="AD47" s="37">
        <v>0</v>
      </c>
      <c r="AE47" s="37">
        <v>0</v>
      </c>
      <c r="AF47" s="37">
        <v>0</v>
      </c>
      <c r="AG47" s="89">
        <v>0</v>
      </c>
      <c r="AH47" s="90">
        <f t="shared" si="4"/>
        <v>273566</v>
      </c>
      <c r="AI47" s="30"/>
      <c r="AJ47" s="29">
        <v>4066</v>
      </c>
      <c r="AK47" s="81">
        <f t="shared" si="5"/>
        <v>164755</v>
      </c>
      <c r="AL47" s="28">
        <f t="shared" si="6"/>
        <v>164755</v>
      </c>
      <c r="AM47" s="33">
        <v>0</v>
      </c>
      <c r="AN47" s="29">
        <v>164755</v>
      </c>
      <c r="AO47" s="67">
        <v>0</v>
      </c>
      <c r="AP47" s="67">
        <v>0</v>
      </c>
      <c r="AQ47" s="29">
        <v>0</v>
      </c>
      <c r="AR47" s="30">
        <v>0</v>
      </c>
      <c r="AT47"/>
    </row>
    <row r="48" spans="1:46" ht="12.75">
      <c r="A48" s="18">
        <v>13</v>
      </c>
      <c r="B48" s="30" t="s">
        <v>66</v>
      </c>
      <c r="C48" s="37">
        <f>AH48+AJ48+AK48+SUM(AQ48:AR48)</f>
        <v>186131</v>
      </c>
      <c r="D48" s="29"/>
      <c r="E48" s="29"/>
      <c r="F48" s="29"/>
      <c r="G48" s="29"/>
      <c r="H48" s="29"/>
      <c r="I48" s="29"/>
      <c r="J48" s="29"/>
      <c r="K48" s="29"/>
      <c r="L48" s="28">
        <v>4788</v>
      </c>
      <c r="M48" s="37">
        <v>111</v>
      </c>
      <c r="N48" s="37">
        <v>6081</v>
      </c>
      <c r="O48" s="37">
        <v>584</v>
      </c>
      <c r="P48" s="37">
        <v>0</v>
      </c>
      <c r="Q48" s="37">
        <v>5</v>
      </c>
      <c r="R48" s="37">
        <v>975</v>
      </c>
      <c r="S48" s="37">
        <v>3136</v>
      </c>
      <c r="T48" s="37">
        <v>149</v>
      </c>
      <c r="U48" s="37">
        <v>330</v>
      </c>
      <c r="V48" s="37">
        <v>4053</v>
      </c>
      <c r="W48" s="37">
        <v>3285</v>
      </c>
      <c r="X48" s="37">
        <v>0</v>
      </c>
      <c r="Y48" s="37">
        <v>274</v>
      </c>
      <c r="Z48" s="37">
        <v>896</v>
      </c>
      <c r="AA48" s="37">
        <v>60</v>
      </c>
      <c r="AB48" s="37">
        <v>19</v>
      </c>
      <c r="AC48" s="37">
        <v>409</v>
      </c>
      <c r="AD48" s="37">
        <v>0</v>
      </c>
      <c r="AE48" s="37">
        <v>133708</v>
      </c>
      <c r="AF48" s="37">
        <v>0</v>
      </c>
      <c r="AG48" s="89">
        <v>0</v>
      </c>
      <c r="AH48" s="90">
        <f t="shared" si="4"/>
        <v>158863</v>
      </c>
      <c r="AI48" s="30"/>
      <c r="AJ48" s="29">
        <v>5565</v>
      </c>
      <c r="AK48" s="81">
        <f t="shared" si="5"/>
        <v>21703</v>
      </c>
      <c r="AL48" s="28">
        <f t="shared" si="6"/>
        <v>21703</v>
      </c>
      <c r="AM48" s="33">
        <v>0</v>
      </c>
      <c r="AN48" s="29">
        <v>21703</v>
      </c>
      <c r="AO48" s="67">
        <v>0</v>
      </c>
      <c r="AP48" s="67">
        <v>0</v>
      </c>
      <c r="AQ48" s="29">
        <v>0</v>
      </c>
      <c r="AR48" s="30">
        <v>0</v>
      </c>
      <c r="AT48"/>
    </row>
    <row r="49" spans="1:46" ht="12.75">
      <c r="A49" s="18">
        <v>14</v>
      </c>
      <c r="B49" s="30" t="s">
        <v>67</v>
      </c>
      <c r="C49" s="37">
        <f>AH49+AJ49+AK49+SUM(AQ49:AR49)</f>
        <v>610250</v>
      </c>
      <c r="D49" s="29"/>
      <c r="E49" s="29"/>
      <c r="F49" s="29"/>
      <c r="G49" s="29"/>
      <c r="H49" s="29"/>
      <c r="I49" s="29"/>
      <c r="J49" s="29"/>
      <c r="K49" s="29"/>
      <c r="L49" s="28">
        <v>0</v>
      </c>
      <c r="M49" s="37">
        <v>1945</v>
      </c>
      <c r="N49" s="37">
        <v>0</v>
      </c>
      <c r="O49" s="37">
        <v>0</v>
      </c>
      <c r="P49" s="37">
        <v>31</v>
      </c>
      <c r="Q49" s="37">
        <v>61</v>
      </c>
      <c r="R49" s="37">
        <v>8206</v>
      </c>
      <c r="S49" s="37">
        <v>4473</v>
      </c>
      <c r="T49" s="37">
        <v>1279</v>
      </c>
      <c r="U49" s="37">
        <v>2500</v>
      </c>
      <c r="V49" s="37">
        <v>15513</v>
      </c>
      <c r="W49" s="37">
        <v>6857</v>
      </c>
      <c r="X49" s="37">
        <v>13857</v>
      </c>
      <c r="Y49" s="37">
        <v>14915</v>
      </c>
      <c r="Z49" s="37">
        <v>15685</v>
      </c>
      <c r="AA49" s="37">
        <v>1719</v>
      </c>
      <c r="AB49" s="37">
        <v>2144</v>
      </c>
      <c r="AC49" s="37">
        <v>44840</v>
      </c>
      <c r="AD49" s="37">
        <v>0</v>
      </c>
      <c r="AE49" s="37">
        <v>0</v>
      </c>
      <c r="AF49" s="37">
        <v>0</v>
      </c>
      <c r="AG49" s="89">
        <v>0</v>
      </c>
      <c r="AH49" s="90">
        <f t="shared" si="4"/>
        <v>134025</v>
      </c>
      <c r="AI49" s="30"/>
      <c r="AJ49" s="29">
        <v>7234</v>
      </c>
      <c r="AK49" s="81">
        <f t="shared" si="5"/>
        <v>466941</v>
      </c>
      <c r="AL49" s="28">
        <f t="shared" si="6"/>
        <v>406055</v>
      </c>
      <c r="AM49" s="33">
        <v>268046</v>
      </c>
      <c r="AN49" s="29">
        <v>138009</v>
      </c>
      <c r="AO49" s="67">
        <v>60886</v>
      </c>
      <c r="AP49" s="67">
        <v>0</v>
      </c>
      <c r="AQ49" s="29">
        <v>2050</v>
      </c>
      <c r="AR49" s="30">
        <v>0</v>
      </c>
      <c r="AT49"/>
    </row>
    <row r="50" spans="1:46" ht="12.75">
      <c r="A50" s="18">
        <v>15</v>
      </c>
      <c r="B50" s="30" t="s">
        <v>68</v>
      </c>
      <c r="C50" s="37">
        <f>AH50+AJ50+AK50+SUM(AQ50:AR50)</f>
        <v>438770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201</v>
      </c>
      <c r="S50" s="37">
        <v>33</v>
      </c>
      <c r="T50" s="37">
        <v>0</v>
      </c>
      <c r="U50" s="37">
        <v>26</v>
      </c>
      <c r="V50" s="37">
        <v>187</v>
      </c>
      <c r="W50" s="37">
        <v>162</v>
      </c>
      <c r="X50" s="37">
        <v>0</v>
      </c>
      <c r="Y50" s="37">
        <v>82</v>
      </c>
      <c r="Z50" s="37">
        <v>33907</v>
      </c>
      <c r="AA50" s="37">
        <v>0</v>
      </c>
      <c r="AB50" s="37">
        <v>0</v>
      </c>
      <c r="AC50" s="37">
        <v>18651</v>
      </c>
      <c r="AD50" s="37">
        <v>0</v>
      </c>
      <c r="AE50" s="37">
        <v>0</v>
      </c>
      <c r="AF50" s="37">
        <v>0</v>
      </c>
      <c r="AG50" s="89">
        <v>0</v>
      </c>
      <c r="AH50" s="90">
        <f t="shared" si="4"/>
        <v>53249</v>
      </c>
      <c r="AI50" s="30"/>
      <c r="AJ50" s="29">
        <v>0</v>
      </c>
      <c r="AK50" s="81">
        <f t="shared" si="5"/>
        <v>385521</v>
      </c>
      <c r="AL50" s="28">
        <f t="shared" si="6"/>
        <v>1328</v>
      </c>
      <c r="AM50" s="33">
        <v>0</v>
      </c>
      <c r="AN50" s="29">
        <v>1328</v>
      </c>
      <c r="AO50" s="67">
        <v>384193</v>
      </c>
      <c r="AP50" s="67">
        <v>0</v>
      </c>
      <c r="AQ50" s="29">
        <v>0</v>
      </c>
      <c r="AR50" s="30">
        <v>0</v>
      </c>
      <c r="AT50"/>
    </row>
    <row r="51" spans="1:46" ht="12.75">
      <c r="A51" s="18">
        <v>16</v>
      </c>
      <c r="B51" s="30" t="s">
        <v>69</v>
      </c>
      <c r="C51" s="37">
        <f>AH51+AJ51+AK51+SUM(AQ51:AR51)</f>
        <v>252098</v>
      </c>
      <c r="D51" s="29"/>
      <c r="E51" s="29"/>
      <c r="F51" s="29"/>
      <c r="G51" s="29"/>
      <c r="H51" s="29"/>
      <c r="I51" s="29"/>
      <c r="J51" s="29"/>
      <c r="K51" s="29"/>
      <c r="L51" s="28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875</v>
      </c>
      <c r="AA51" s="37">
        <v>1237</v>
      </c>
      <c r="AB51" s="37">
        <v>20</v>
      </c>
      <c r="AC51" s="37">
        <v>3499</v>
      </c>
      <c r="AD51" s="37">
        <v>0</v>
      </c>
      <c r="AE51" s="37">
        <v>0</v>
      </c>
      <c r="AF51" s="37">
        <v>0</v>
      </c>
      <c r="AG51" s="89">
        <v>0</v>
      </c>
      <c r="AH51" s="90">
        <f t="shared" si="4"/>
        <v>5631</v>
      </c>
      <c r="AI51" s="30"/>
      <c r="AJ51" s="29">
        <v>0</v>
      </c>
      <c r="AK51" s="81">
        <f t="shared" si="5"/>
        <v>246467</v>
      </c>
      <c r="AL51" s="28">
        <f t="shared" si="6"/>
        <v>13423</v>
      </c>
      <c r="AM51" s="33">
        <v>0</v>
      </c>
      <c r="AN51" s="29">
        <v>13423</v>
      </c>
      <c r="AO51" s="67">
        <v>233044</v>
      </c>
      <c r="AP51" s="67">
        <v>0</v>
      </c>
      <c r="AQ51" s="29">
        <v>0</v>
      </c>
      <c r="AR51" s="30">
        <v>0</v>
      </c>
      <c r="AT51"/>
    </row>
    <row r="52" spans="1:46" ht="12.75">
      <c r="A52" s="18">
        <v>17</v>
      </c>
      <c r="B52" s="30" t="s">
        <v>70</v>
      </c>
      <c r="C52" s="37">
        <f>AH52+AJ52+AK52+SUM(AQ52:AR52)</f>
        <v>129799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2691</v>
      </c>
      <c r="AA52" s="37">
        <v>0</v>
      </c>
      <c r="AB52" s="37">
        <v>54</v>
      </c>
      <c r="AC52" s="37">
        <v>17232</v>
      </c>
      <c r="AD52" s="37">
        <v>0</v>
      </c>
      <c r="AE52" s="37">
        <v>0</v>
      </c>
      <c r="AF52" s="37">
        <v>0</v>
      </c>
      <c r="AG52" s="89">
        <v>0</v>
      </c>
      <c r="AH52" s="90">
        <f t="shared" si="4"/>
        <v>19977</v>
      </c>
      <c r="AI52" s="30"/>
      <c r="AJ52" s="29">
        <v>0</v>
      </c>
      <c r="AK52" s="81">
        <f t="shared" si="5"/>
        <v>109822</v>
      </c>
      <c r="AL52" s="28">
        <f t="shared" si="6"/>
        <v>15071</v>
      </c>
      <c r="AM52" s="33">
        <v>0</v>
      </c>
      <c r="AN52" s="29">
        <v>15071</v>
      </c>
      <c r="AO52" s="67">
        <v>94751</v>
      </c>
      <c r="AP52" s="67">
        <v>0</v>
      </c>
      <c r="AQ52" s="29">
        <v>0</v>
      </c>
      <c r="AR52" s="30">
        <v>0</v>
      </c>
      <c r="AT52"/>
    </row>
    <row r="53" spans="1:46" ht="12.75">
      <c r="A53" s="18">
        <v>18</v>
      </c>
      <c r="B53" s="30" t="s">
        <v>71</v>
      </c>
      <c r="C53" s="37">
        <f>AH53+AJ53+AK53+SUM(AQ53:AR53)</f>
        <v>234317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20</v>
      </c>
      <c r="N53" s="37">
        <v>0</v>
      </c>
      <c r="O53" s="37">
        <v>0</v>
      </c>
      <c r="P53" s="37">
        <v>0</v>
      </c>
      <c r="Q53" s="37">
        <v>5</v>
      </c>
      <c r="R53" s="37">
        <v>55</v>
      </c>
      <c r="S53" s="37">
        <v>106</v>
      </c>
      <c r="T53" s="37">
        <v>0</v>
      </c>
      <c r="U53" s="37">
        <v>0</v>
      </c>
      <c r="V53" s="37">
        <v>129</v>
      </c>
      <c r="W53" s="37">
        <v>7225</v>
      </c>
      <c r="X53" s="37">
        <v>1700</v>
      </c>
      <c r="Y53" s="37">
        <v>5</v>
      </c>
      <c r="Z53" s="37">
        <v>3277</v>
      </c>
      <c r="AA53" s="37">
        <v>21</v>
      </c>
      <c r="AB53" s="37">
        <v>3</v>
      </c>
      <c r="AC53" s="37">
        <v>3043</v>
      </c>
      <c r="AD53" s="37">
        <v>0</v>
      </c>
      <c r="AE53" s="37">
        <v>0</v>
      </c>
      <c r="AF53" s="37">
        <v>0</v>
      </c>
      <c r="AG53" s="89">
        <v>0</v>
      </c>
      <c r="AH53" s="90">
        <f t="shared" si="4"/>
        <v>15589</v>
      </c>
      <c r="AI53" s="30"/>
      <c r="AJ53" s="29">
        <v>68</v>
      </c>
      <c r="AK53" s="81">
        <f t="shared" si="5"/>
        <v>218660</v>
      </c>
      <c r="AL53" s="28">
        <f t="shared" si="6"/>
        <v>8875</v>
      </c>
      <c r="AM53" s="33">
        <v>0</v>
      </c>
      <c r="AN53" s="29">
        <v>8875</v>
      </c>
      <c r="AO53" s="67">
        <v>0</v>
      </c>
      <c r="AP53" s="67">
        <v>209785</v>
      </c>
      <c r="AQ53" s="29">
        <v>0</v>
      </c>
      <c r="AR53" s="30">
        <v>0</v>
      </c>
      <c r="AT53"/>
    </row>
    <row r="54" spans="1:46" ht="12.75">
      <c r="A54" s="18">
        <v>19</v>
      </c>
      <c r="B54" s="30" t="s">
        <v>72</v>
      </c>
      <c r="C54" s="37">
        <f>AH54+AJ54+AK54+SUM(AQ54:AR54)</f>
        <v>13380</v>
      </c>
      <c r="D54" s="29"/>
      <c r="E54" s="29"/>
      <c r="F54" s="29"/>
      <c r="G54" s="29"/>
      <c r="H54" s="29"/>
      <c r="I54" s="29"/>
      <c r="J54" s="29"/>
      <c r="K54" s="29"/>
      <c r="L54" s="28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89">
        <v>0</v>
      </c>
      <c r="AH54" s="90">
        <f t="shared" si="4"/>
        <v>0</v>
      </c>
      <c r="AI54" s="30"/>
      <c r="AJ54" s="29">
        <v>0</v>
      </c>
      <c r="AK54" s="81">
        <f t="shared" si="5"/>
        <v>13380</v>
      </c>
      <c r="AL54" s="28">
        <f t="shared" si="6"/>
        <v>13380</v>
      </c>
      <c r="AM54" s="33">
        <v>0</v>
      </c>
      <c r="AN54" s="29">
        <v>13380</v>
      </c>
      <c r="AO54" s="67">
        <v>0</v>
      </c>
      <c r="AP54" s="67">
        <v>0</v>
      </c>
      <c r="AQ54" s="29">
        <v>0</v>
      </c>
      <c r="AR54" s="30">
        <v>0</v>
      </c>
      <c r="AT54"/>
    </row>
    <row r="55" spans="1:46" ht="12.75">
      <c r="A55" s="18">
        <v>20</v>
      </c>
      <c r="B55" s="30" t="s">
        <v>73</v>
      </c>
      <c r="C55" s="37">
        <f>AH55+AJ55+AK55+SUM(AQ55:AR55)</f>
        <v>0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89">
        <v>0</v>
      </c>
      <c r="AH55" s="90">
        <f t="shared" si="4"/>
        <v>0</v>
      </c>
      <c r="AI55" s="30"/>
      <c r="AJ55" s="29">
        <v>0</v>
      </c>
      <c r="AK55" s="81">
        <f t="shared" si="5"/>
        <v>0</v>
      </c>
      <c r="AL55" s="28">
        <f t="shared" si="6"/>
        <v>0</v>
      </c>
      <c r="AM55" s="33">
        <v>0</v>
      </c>
      <c r="AN55" s="29">
        <v>0</v>
      </c>
      <c r="AO55" s="67">
        <v>0</v>
      </c>
      <c r="AP55" s="67">
        <v>0</v>
      </c>
      <c r="AQ55" s="29">
        <v>0</v>
      </c>
      <c r="AR55" s="30">
        <v>0</v>
      </c>
      <c r="AT55"/>
    </row>
    <row r="56" spans="1:46" ht="12.75">
      <c r="A56" s="18">
        <v>21</v>
      </c>
      <c r="B56" s="30" t="s">
        <v>74</v>
      </c>
      <c r="C56" s="37">
        <f>AH56+AJ56+AK56+SUM(AQ56:AR56)</f>
        <v>120305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89">
        <v>0</v>
      </c>
      <c r="AH56" s="90">
        <f t="shared" si="4"/>
        <v>0</v>
      </c>
      <c r="AI56" s="30"/>
      <c r="AJ56" s="29">
        <v>141509</v>
      </c>
      <c r="AK56" s="81">
        <f t="shared" si="5"/>
        <v>-21204</v>
      </c>
      <c r="AL56" s="28">
        <f t="shared" si="6"/>
        <v>-21204</v>
      </c>
      <c r="AM56" s="33">
        <v>0</v>
      </c>
      <c r="AN56" s="29">
        <v>-21204</v>
      </c>
      <c r="AO56" s="67">
        <v>0</v>
      </c>
      <c r="AP56" s="67">
        <v>0</v>
      </c>
      <c r="AQ56" s="29">
        <v>0</v>
      </c>
      <c r="AR56" s="30">
        <v>0</v>
      </c>
      <c r="AT56"/>
    </row>
    <row r="57" spans="1:46" ht="13.5" thickBot="1">
      <c r="A57" s="75">
        <v>999</v>
      </c>
      <c r="B57" s="30" t="s">
        <v>75</v>
      </c>
      <c r="C57" s="37">
        <f>AH57+AJ57+AK57+SUM(AQ57:AR57)</f>
        <v>0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90">
        <f t="shared" si="4"/>
        <v>0</v>
      </c>
      <c r="AI57" s="30"/>
      <c r="AJ57" s="29">
        <v>0</v>
      </c>
      <c r="AK57" s="81">
        <f t="shared" si="5"/>
        <v>0</v>
      </c>
      <c r="AL57" s="28">
        <f t="shared" si="6"/>
        <v>0</v>
      </c>
      <c r="AM57" s="33">
        <v>0</v>
      </c>
      <c r="AN57" s="29">
        <v>0</v>
      </c>
      <c r="AO57" s="67">
        <v>0</v>
      </c>
      <c r="AP57" s="67">
        <v>0</v>
      </c>
      <c r="AQ57" s="29">
        <v>0</v>
      </c>
      <c r="AR57" s="30">
        <v>0</v>
      </c>
      <c r="AT57"/>
    </row>
    <row r="58" spans="2:46" ht="14.25" thickBot="1" thickTop="1">
      <c r="B58" s="32" t="s">
        <v>33</v>
      </c>
      <c r="C58" s="31">
        <f>SUM(C36:C57)</f>
        <v>8775967</v>
      </c>
      <c r="D58" s="31">
        <f aca="true" t="shared" si="7" ref="D58:AM58">SUM(D36:D57)</f>
        <v>0</v>
      </c>
      <c r="E58" s="31">
        <f t="shared" si="7"/>
        <v>0</v>
      </c>
      <c r="F58" s="31">
        <f t="shared" si="7"/>
        <v>0</v>
      </c>
      <c r="G58" s="31">
        <f t="shared" si="7"/>
        <v>0</v>
      </c>
      <c r="H58" s="31">
        <f t="shared" si="7"/>
        <v>0</v>
      </c>
      <c r="I58" s="31">
        <f t="shared" si="7"/>
        <v>0</v>
      </c>
      <c r="J58" s="31">
        <f t="shared" si="7"/>
        <v>0</v>
      </c>
      <c r="K58" s="85">
        <f t="shared" si="7"/>
        <v>0</v>
      </c>
      <c r="L58" s="31">
        <f t="shared" si="7"/>
        <v>946850</v>
      </c>
      <c r="M58" s="31">
        <f t="shared" si="7"/>
        <v>116039</v>
      </c>
      <c r="N58" s="31">
        <f t="shared" si="7"/>
        <v>23032</v>
      </c>
      <c r="O58" s="31">
        <f t="shared" si="7"/>
        <v>131467</v>
      </c>
      <c r="P58" s="31">
        <f t="shared" si="7"/>
        <v>26765</v>
      </c>
      <c r="Q58" s="31">
        <f t="shared" si="7"/>
        <v>843</v>
      </c>
      <c r="R58" s="31">
        <f t="shared" si="7"/>
        <v>827054</v>
      </c>
      <c r="S58" s="31">
        <f t="shared" si="7"/>
        <v>131406</v>
      </c>
      <c r="T58" s="31">
        <f t="shared" si="7"/>
        <v>23573</v>
      </c>
      <c r="U58" s="31">
        <f t="shared" si="7"/>
        <v>74694</v>
      </c>
      <c r="V58" s="31">
        <f t="shared" si="7"/>
        <v>295310</v>
      </c>
      <c r="W58" s="31">
        <f t="shared" si="7"/>
        <v>114571</v>
      </c>
      <c r="X58" s="31">
        <f t="shared" si="7"/>
        <v>37718</v>
      </c>
      <c r="Y58" s="31">
        <f t="shared" si="7"/>
        <v>159982</v>
      </c>
      <c r="Z58" s="31">
        <f t="shared" si="7"/>
        <v>158836</v>
      </c>
      <c r="AA58" s="31">
        <f t="shared" si="7"/>
        <v>10306</v>
      </c>
      <c r="AB58" s="31">
        <f t="shared" si="7"/>
        <v>18408</v>
      </c>
      <c r="AC58" s="31">
        <f t="shared" si="7"/>
        <v>148574</v>
      </c>
      <c r="AD58" s="31">
        <f t="shared" si="7"/>
        <v>0</v>
      </c>
      <c r="AE58" s="31">
        <f t="shared" si="7"/>
        <v>133708</v>
      </c>
      <c r="AF58" s="31">
        <f t="shared" si="7"/>
        <v>0</v>
      </c>
      <c r="AG58" s="31">
        <f t="shared" si="7"/>
        <v>0</v>
      </c>
      <c r="AH58" s="31">
        <f t="shared" si="7"/>
        <v>3379136</v>
      </c>
      <c r="AI58" s="32">
        <f t="shared" si="7"/>
        <v>0</v>
      </c>
      <c r="AJ58" s="85">
        <f t="shared" si="7"/>
        <v>334109</v>
      </c>
      <c r="AK58" s="85">
        <f t="shared" si="7"/>
        <v>4517952</v>
      </c>
      <c r="AL58" s="31">
        <f t="shared" si="7"/>
        <v>3508086</v>
      </c>
      <c r="AM58" s="31">
        <f t="shared" si="7"/>
        <v>1528849</v>
      </c>
      <c r="AN58" s="86">
        <f>SUM(AN36:AN57)</f>
        <v>1979237</v>
      </c>
      <c r="AO58" s="86">
        <f>SUM(AO36:AO57)</f>
        <v>800081</v>
      </c>
      <c r="AP58" s="86">
        <f>SUM(AP36:AP57)</f>
        <v>209785</v>
      </c>
      <c r="AQ58" s="31">
        <f>SUM(AQ36:AQ57)</f>
        <v>551749</v>
      </c>
      <c r="AR58" s="104">
        <f>SUM(AR36:AR57)</f>
        <v>-6979</v>
      </c>
      <c r="AT58"/>
    </row>
    <row r="59" spans="2:46" ht="13.5" thickTop="1">
      <c r="B59" s="11" t="s">
        <v>34</v>
      </c>
      <c r="C59" s="91"/>
      <c r="D59" s="84"/>
      <c r="E59" s="84"/>
      <c r="F59" s="84">
        <f>F30</f>
        <v>226199</v>
      </c>
      <c r="G59" s="84">
        <f>G30</f>
        <v>8320</v>
      </c>
      <c r="H59" s="84">
        <f>H30</f>
        <v>123052</v>
      </c>
      <c r="I59" s="84">
        <f>I30</f>
        <v>924</v>
      </c>
      <c r="J59" s="84">
        <f>J30</f>
        <v>49590</v>
      </c>
      <c r="K59" s="84"/>
      <c r="L59" s="91">
        <v>1222138</v>
      </c>
      <c r="M59" s="92">
        <v>80647</v>
      </c>
      <c r="N59" s="92">
        <v>33581</v>
      </c>
      <c r="O59" s="92">
        <v>55314</v>
      </c>
      <c r="P59" s="92">
        <v>24042</v>
      </c>
      <c r="Q59" s="92">
        <v>13878</v>
      </c>
      <c r="R59" s="92">
        <v>377124</v>
      </c>
      <c r="S59" s="92">
        <v>79381</v>
      </c>
      <c r="T59" s="92">
        <v>27729</v>
      </c>
      <c r="U59" s="92">
        <v>136971</v>
      </c>
      <c r="V59" s="92">
        <v>206530</v>
      </c>
      <c r="W59" s="92">
        <v>163817</v>
      </c>
      <c r="X59" s="92">
        <v>144797</v>
      </c>
      <c r="Y59" s="92">
        <v>395133</v>
      </c>
      <c r="Z59" s="92">
        <v>286651</v>
      </c>
      <c r="AA59" s="92">
        <v>241792</v>
      </c>
      <c r="AB59" s="92">
        <v>111391</v>
      </c>
      <c r="AC59" s="92">
        <v>85306</v>
      </c>
      <c r="AD59" s="92">
        <v>13380</v>
      </c>
      <c r="AE59" s="92">
        <v>-133708</v>
      </c>
      <c r="AF59" s="92">
        <v>0</v>
      </c>
      <c r="AG59" s="92">
        <v>0</v>
      </c>
      <c r="AH59" s="93">
        <f>SUM(L59:AG59)</f>
        <v>3565894</v>
      </c>
      <c r="AI59" s="93">
        <f>SUM(C59:AG59)</f>
        <v>3973979</v>
      </c>
      <c r="AT59"/>
    </row>
    <row r="60" spans="2:46" ht="13.5" thickBot="1">
      <c r="B60" s="11" t="s">
        <v>52</v>
      </c>
      <c r="C60" s="28"/>
      <c r="D60" s="29"/>
      <c r="E60" s="29"/>
      <c r="F60" s="29"/>
      <c r="G60" s="29"/>
      <c r="H60" s="29"/>
      <c r="I60" s="29"/>
      <c r="J60" s="29"/>
      <c r="K60" s="29"/>
      <c r="L60" s="28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0</v>
      </c>
      <c r="AF60" s="37">
        <v>0</v>
      </c>
      <c r="AG60" s="37">
        <v>0</v>
      </c>
      <c r="AH60" s="30">
        <f aca="true" t="shared" si="8" ref="AH60:AH67">SUM(L60:AG60)</f>
        <v>0</v>
      </c>
      <c r="AI60" s="30">
        <f aca="true" t="shared" si="9" ref="AI60:AI67">SUM(C60:AG60)</f>
        <v>0</v>
      </c>
      <c r="AT60"/>
    </row>
    <row r="61" spans="2:46" ht="13.5" thickTop="1">
      <c r="B61" s="11" t="s">
        <v>53</v>
      </c>
      <c r="C61" s="28"/>
      <c r="D61" s="29"/>
      <c r="E61" s="29"/>
      <c r="F61" s="29"/>
      <c r="G61" s="29"/>
      <c r="H61" s="29"/>
      <c r="I61" s="29"/>
      <c r="J61" s="29"/>
      <c r="K61" s="29"/>
      <c r="L61" s="28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37">
        <v>0</v>
      </c>
      <c r="AG61" s="37">
        <v>0</v>
      </c>
      <c r="AH61" s="30">
        <f t="shared" si="8"/>
        <v>0</v>
      </c>
      <c r="AI61" s="30">
        <f t="shared" si="9"/>
        <v>0</v>
      </c>
      <c r="AK61" s="12" t="s">
        <v>35</v>
      </c>
      <c r="AL61" s="17"/>
      <c r="AM61" s="17"/>
      <c r="AN61" s="17"/>
      <c r="AO61" s="105">
        <f>AH59</f>
        <v>3565894</v>
      </c>
      <c r="AQ61" s="12" t="s">
        <v>36</v>
      </c>
      <c r="AR61" s="17"/>
      <c r="AS61" s="17"/>
      <c r="AT61" s="105">
        <f>AK58</f>
        <v>4517952</v>
      </c>
    </row>
    <row r="62" spans="2:46" ht="12.75">
      <c r="B62" s="11" t="s">
        <v>37</v>
      </c>
      <c r="C62" s="28"/>
      <c r="D62" s="29"/>
      <c r="E62" s="29"/>
      <c r="F62" s="29"/>
      <c r="G62" s="29"/>
      <c r="H62" s="29"/>
      <c r="I62" s="29"/>
      <c r="J62" s="29"/>
      <c r="K62" s="29"/>
      <c r="L62" s="28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0">
        <f t="shared" si="8"/>
        <v>0</v>
      </c>
      <c r="AI62" s="30">
        <f t="shared" si="9"/>
        <v>0</v>
      </c>
      <c r="AK62" s="18" t="s">
        <v>38</v>
      </c>
      <c r="AL62" s="19"/>
      <c r="AM62" s="19"/>
      <c r="AN62" s="19"/>
      <c r="AO62" s="81">
        <f>J59</f>
        <v>49590</v>
      </c>
      <c r="AQ62" s="18" t="s">
        <v>39</v>
      </c>
      <c r="AR62" s="19"/>
      <c r="AS62" s="19"/>
      <c r="AT62" s="81">
        <f>AQ58</f>
        <v>551749</v>
      </c>
    </row>
    <row r="63" spans="2:47" s="20" customFormat="1" ht="11.25" customHeight="1">
      <c r="B63" s="11" t="s">
        <v>40</v>
      </c>
      <c r="C63" s="94"/>
      <c r="D63" s="95"/>
      <c r="E63" s="95"/>
      <c r="F63" s="95"/>
      <c r="G63" s="95"/>
      <c r="H63" s="95"/>
      <c r="I63" s="95"/>
      <c r="J63" s="95"/>
      <c r="K63" s="95"/>
      <c r="L63" s="94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6">
        <v>0</v>
      </c>
      <c r="AD63" s="96">
        <v>0</v>
      </c>
      <c r="AE63" s="96">
        <v>0</v>
      </c>
      <c r="AF63" s="96">
        <v>0</v>
      </c>
      <c r="AG63" s="96">
        <v>0</v>
      </c>
      <c r="AH63" s="30">
        <f t="shared" si="8"/>
        <v>0</v>
      </c>
      <c r="AI63" s="30">
        <f t="shared" si="9"/>
        <v>0</v>
      </c>
      <c r="AJ63" s="1"/>
      <c r="AK63" s="18" t="s">
        <v>41</v>
      </c>
      <c r="AL63" s="15"/>
      <c r="AM63" s="15"/>
      <c r="AN63" s="15"/>
      <c r="AO63" s="82">
        <f>I59</f>
        <v>924</v>
      </c>
      <c r="AQ63" s="18" t="s">
        <v>42</v>
      </c>
      <c r="AR63" s="19"/>
      <c r="AS63" s="19"/>
      <c r="AT63" s="82">
        <f>AR58</f>
        <v>-6979</v>
      </c>
      <c r="AU63"/>
    </row>
    <row r="64" spans="2:46" ht="12.75">
      <c r="B64" s="11" t="s">
        <v>43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0">
        <f t="shared" si="8"/>
        <v>0</v>
      </c>
      <c r="AI64" s="30">
        <f t="shared" si="9"/>
        <v>0</v>
      </c>
      <c r="AJ64" s="1"/>
      <c r="AK64" s="18" t="s">
        <v>44</v>
      </c>
      <c r="AL64" s="19"/>
      <c r="AM64" s="19"/>
      <c r="AN64" s="19"/>
      <c r="AO64" s="81">
        <f>H59+F59</f>
        <v>349251</v>
      </c>
      <c r="AQ64" s="18" t="s">
        <v>45</v>
      </c>
      <c r="AR64" s="19"/>
      <c r="AS64" s="19"/>
      <c r="AT64" s="81">
        <f>AJ58</f>
        <v>334109</v>
      </c>
    </row>
    <row r="65" spans="2:46" ht="12.75">
      <c r="B65" s="11" t="s">
        <v>46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0">
        <f t="shared" si="8"/>
        <v>0</v>
      </c>
      <c r="AI65" s="30">
        <f t="shared" si="9"/>
        <v>0</v>
      </c>
      <c r="AJ65" s="1"/>
      <c r="AK65" s="18" t="s">
        <v>47</v>
      </c>
      <c r="AL65" s="19"/>
      <c r="AM65" s="19"/>
      <c r="AN65" s="19"/>
      <c r="AO65" s="81">
        <f>G59</f>
        <v>8320</v>
      </c>
      <c r="AQ65" s="18" t="s">
        <v>48</v>
      </c>
      <c r="AR65" s="19"/>
      <c r="AS65" s="19"/>
      <c r="AT65" s="81">
        <f>AJ30</f>
        <v>1422852</v>
      </c>
    </row>
    <row r="66" spans="2:46" ht="13.5" thickBot="1">
      <c r="B66" s="11" t="s">
        <v>49</v>
      </c>
      <c r="C66" s="97"/>
      <c r="D66" s="98"/>
      <c r="E66" s="98"/>
      <c r="F66" s="98"/>
      <c r="G66" s="98"/>
      <c r="H66" s="98"/>
      <c r="I66" s="98"/>
      <c r="J66" s="98"/>
      <c r="K66" s="98"/>
      <c r="L66" s="97">
        <v>1222138</v>
      </c>
      <c r="M66" s="99">
        <v>80647</v>
      </c>
      <c r="N66" s="99">
        <v>33581</v>
      </c>
      <c r="O66" s="99">
        <v>55314</v>
      </c>
      <c r="P66" s="99">
        <v>24042</v>
      </c>
      <c r="Q66" s="99">
        <v>13878</v>
      </c>
      <c r="R66" s="99">
        <v>377124</v>
      </c>
      <c r="S66" s="99">
        <v>79381</v>
      </c>
      <c r="T66" s="99">
        <v>27729</v>
      </c>
      <c r="U66" s="99">
        <v>136971</v>
      </c>
      <c r="V66" s="99">
        <v>206530</v>
      </c>
      <c r="W66" s="99">
        <v>163817</v>
      </c>
      <c r="X66" s="99">
        <v>144797</v>
      </c>
      <c r="Y66" s="99">
        <v>395133</v>
      </c>
      <c r="Z66" s="99">
        <v>286651</v>
      </c>
      <c r="AA66" s="99">
        <v>241792</v>
      </c>
      <c r="AB66" s="99">
        <v>111391</v>
      </c>
      <c r="AC66" s="99">
        <v>85306</v>
      </c>
      <c r="AD66" s="99">
        <v>13380</v>
      </c>
      <c r="AE66" s="99">
        <v>-133708</v>
      </c>
      <c r="AF66" s="99">
        <v>0</v>
      </c>
      <c r="AG66" s="99">
        <v>0</v>
      </c>
      <c r="AH66" s="100">
        <f t="shared" si="8"/>
        <v>3565894</v>
      </c>
      <c r="AI66" s="100">
        <f t="shared" si="9"/>
        <v>3565894</v>
      </c>
      <c r="AJ66" s="1"/>
      <c r="AK66" s="18"/>
      <c r="AL66" s="19"/>
      <c r="AM66" s="19"/>
      <c r="AN66" s="19"/>
      <c r="AO66" s="81"/>
      <c r="AQ66" s="18"/>
      <c r="AR66" s="19"/>
      <c r="AS66" s="19"/>
      <c r="AT66" s="81"/>
    </row>
    <row r="67" spans="2:46" ht="14.25" thickBot="1" thickTop="1">
      <c r="B67" s="57" t="s">
        <v>50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2">
        <v>2949699</v>
      </c>
      <c r="M67" s="103">
        <v>894577</v>
      </c>
      <c r="N67" s="103">
        <v>58555</v>
      </c>
      <c r="O67" s="103">
        <v>217150</v>
      </c>
      <c r="P67" s="103">
        <v>75284</v>
      </c>
      <c r="Q67" s="103">
        <v>2483</v>
      </c>
      <c r="R67" s="103">
        <v>34455</v>
      </c>
      <c r="S67" s="103">
        <v>15447</v>
      </c>
      <c r="T67" s="103">
        <v>1560</v>
      </c>
      <c r="U67" s="103">
        <v>35396</v>
      </c>
      <c r="V67" s="103">
        <v>79916</v>
      </c>
      <c r="W67" s="103">
        <v>11203</v>
      </c>
      <c r="X67" s="103">
        <v>4329</v>
      </c>
      <c r="Y67" s="103">
        <v>23901</v>
      </c>
      <c r="Z67" s="103">
        <v>56884</v>
      </c>
      <c r="AA67" s="103">
        <v>82255</v>
      </c>
      <c r="AB67" s="103">
        <v>14499</v>
      </c>
      <c r="AC67" s="103">
        <v>15988</v>
      </c>
      <c r="AD67" s="103">
        <v>100602</v>
      </c>
      <c r="AE67" s="103">
        <v>0</v>
      </c>
      <c r="AF67" s="103">
        <v>0</v>
      </c>
      <c r="AG67" s="103">
        <v>0</v>
      </c>
      <c r="AH67" s="104">
        <f t="shared" si="8"/>
        <v>4674183</v>
      </c>
      <c r="AI67" s="83">
        <f t="shared" si="9"/>
        <v>4674183</v>
      </c>
      <c r="AJ67" s="1"/>
      <c r="AK67" s="41" t="s">
        <v>51</v>
      </c>
      <c r="AL67" s="26"/>
      <c r="AM67" s="26"/>
      <c r="AN67" s="26"/>
      <c r="AO67" s="83">
        <f>AO61+AO62+AO63+AO64+AO65</f>
        <v>3973979</v>
      </c>
      <c r="AQ67" s="41" t="s">
        <v>51</v>
      </c>
      <c r="AR67" s="26"/>
      <c r="AS67" s="26"/>
      <c r="AT67" s="83">
        <f>AT61+AT62+AT63+AT64-AT65</f>
        <v>3973979</v>
      </c>
    </row>
    <row r="68" ht="13.5" thickTop="1"/>
  </sheetData>
  <sheetProtection/>
  <printOptions gridLines="1"/>
  <pageMargins left="0.1968503937007874" right="0.1968503937007874" top="0.5905511811023623" bottom="0.31496062992125984" header="0.5118110236220472" footer="0.2362204724409449"/>
  <pageSetup fitToWidth="3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cesd</dc:creator>
  <cp:keywords/>
  <dc:description/>
  <cp:lastModifiedBy>Utilisateur Windows</cp:lastModifiedBy>
  <dcterms:created xsi:type="dcterms:W3CDTF">2000-02-15T11:07:25Z</dcterms:created>
  <dcterms:modified xsi:type="dcterms:W3CDTF">2019-05-29T13:16:13Z</dcterms:modified>
  <cp:category/>
  <cp:version/>
  <cp:contentType/>
  <cp:contentStatus/>
</cp:coreProperties>
</file>